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Stavební část" sheetId="2" r:id="rId2"/>
    <sheet name="11 - Ostatní prvky" sheetId="3" r:id="rId3"/>
    <sheet name="12 - Zámečnické a truhlář..." sheetId="4" r:id="rId4"/>
    <sheet name="21 - Vytápění" sheetId="5" r:id="rId5"/>
    <sheet name="22 - Vzduchotechnika" sheetId="6" r:id="rId6"/>
    <sheet name="23 - Vodovod" sheetId="7" r:id="rId7"/>
    <sheet name="24 - Kanalizace" sheetId="8" r:id="rId8"/>
    <sheet name="25 - Elektroinstalace" sheetId="9" r:id="rId9"/>
    <sheet name="31 - VRN" sheetId="10" r:id="rId10"/>
    <sheet name="Pokyny pro vyplnění" sheetId="11" r:id="rId11"/>
  </sheets>
  <definedNames>
    <definedName name="_xlnm.Print_Area" localSheetId="0">'Rekapitulace stavby'!$D$4:$AO$36,'Rekapitulace stavby'!$C$42:$AQ$64</definedName>
    <definedName name="_xlnm.Print_Titles" localSheetId="0">'Rekapitulace stavby'!$52:$52</definedName>
    <definedName name="_xlnm._FilterDatabase" localSheetId="1" hidden="1">'01 - Stavební část'!$C$96:$K$481</definedName>
    <definedName name="_xlnm.Print_Area" localSheetId="1">'01 - Stavební část'!$C$4:$J$39,'01 - Stavební část'!$C$45:$J$78,'01 - Stavební část'!$C$84:$K$481</definedName>
    <definedName name="_xlnm.Print_Titles" localSheetId="1">'01 - Stavební část'!$96:$96</definedName>
    <definedName name="_xlnm._FilterDatabase" localSheetId="2" hidden="1">'11 - Ostatní prvky'!$C$82:$K$126</definedName>
    <definedName name="_xlnm.Print_Area" localSheetId="2">'11 - Ostatní prvky'!$C$4:$J$39,'11 - Ostatní prvky'!$C$45:$J$64,'11 - Ostatní prvky'!$C$70:$K$126</definedName>
    <definedName name="_xlnm.Print_Titles" localSheetId="2">'11 - Ostatní prvky'!$82:$82</definedName>
    <definedName name="_xlnm._FilterDatabase" localSheetId="3" hidden="1">'12 - Zámečnické a truhlář...'!$C$81:$K$92</definedName>
    <definedName name="_xlnm.Print_Area" localSheetId="3">'12 - Zámečnické a truhlář...'!$C$4:$J$39,'12 - Zámečnické a truhlář...'!$C$45:$J$63,'12 - Zámečnické a truhlář...'!$C$69:$K$92</definedName>
    <definedName name="_xlnm.Print_Titles" localSheetId="3">'12 - Zámečnické a truhlář...'!$81:$81</definedName>
    <definedName name="_xlnm._FilterDatabase" localSheetId="4" hidden="1">'21 - Vytápění'!$C$83:$K$127</definedName>
    <definedName name="_xlnm.Print_Area" localSheetId="4">'21 - Vytápění'!$C$4:$J$39,'21 - Vytápění'!$C$45:$J$65,'21 - Vytápění'!$C$71:$K$127</definedName>
    <definedName name="_xlnm.Print_Titles" localSheetId="4">'21 - Vytápění'!$83:$83</definedName>
    <definedName name="_xlnm._FilterDatabase" localSheetId="5" hidden="1">'22 - Vzduchotechnika'!$C$82:$K$107</definedName>
    <definedName name="_xlnm.Print_Area" localSheetId="5">'22 - Vzduchotechnika'!$C$4:$J$39,'22 - Vzduchotechnika'!$C$45:$J$64,'22 - Vzduchotechnika'!$C$70:$K$107</definedName>
    <definedName name="_xlnm.Print_Titles" localSheetId="5">'22 - Vzduchotechnika'!$82:$82</definedName>
    <definedName name="_xlnm._FilterDatabase" localSheetId="6" hidden="1">'23 - Vodovod'!$C$81:$K$119</definedName>
    <definedName name="_xlnm.Print_Area" localSheetId="6">'23 - Vodovod'!$C$4:$J$39,'23 - Vodovod'!$C$45:$J$63,'23 - Vodovod'!$C$69:$K$119</definedName>
    <definedName name="_xlnm.Print_Titles" localSheetId="6">'23 - Vodovod'!$81:$81</definedName>
    <definedName name="_xlnm._FilterDatabase" localSheetId="7" hidden="1">'24 - Kanalizace'!$C$81:$K$117</definedName>
    <definedName name="_xlnm.Print_Area" localSheetId="7">'24 - Kanalizace'!$C$4:$J$39,'24 - Kanalizace'!$C$45:$J$63,'24 - Kanalizace'!$C$69:$K$117</definedName>
    <definedName name="_xlnm.Print_Titles" localSheetId="7">'24 - Kanalizace'!$81:$81</definedName>
    <definedName name="_xlnm._FilterDatabase" localSheetId="8" hidden="1">'25 - Elektroinstalace'!$C$81:$K$121</definedName>
    <definedName name="_xlnm.Print_Area" localSheetId="8">'25 - Elektroinstalace'!$C$4:$J$39,'25 - Elektroinstalace'!$C$45:$J$63,'25 - Elektroinstalace'!$C$69:$K$121</definedName>
    <definedName name="_xlnm.Print_Titles" localSheetId="8">'25 - Elektroinstalace'!$81:$81</definedName>
    <definedName name="_xlnm._FilterDatabase" localSheetId="9" hidden="1">'31 - VRN'!$C$83:$K$93</definedName>
    <definedName name="_xlnm.Print_Area" localSheetId="9">'31 - VRN'!$C$4:$J$39,'31 - VRN'!$C$45:$J$65,'31 - VRN'!$C$71:$K$93</definedName>
    <definedName name="_xlnm.Print_Titles" localSheetId="9">'31 - VRN'!$83:$83</definedName>
    <definedName name="_xlnm.Print_Area" localSheetId="10">'Pokyny pro vyplnění'!$B$2:$K$71,'Pokyny pro vyplnění'!$B$74:$K$118,'Pokyny pro vyplnění'!$B$121:$K$190,'Pokyny pro vyplnění'!$B$198:$K$218</definedName>
  </definedNames>
  <calcPr/>
</workbook>
</file>

<file path=xl/calcChain.xml><?xml version="1.0" encoding="utf-8"?>
<calcChain xmlns="http://schemas.openxmlformats.org/spreadsheetml/2006/main">
  <c i="10" l="1" r="J37"/>
  <c r="J36"/>
  <c i="1" r="AY63"/>
  <c i="10" r="J35"/>
  <c i="1" r="AX63"/>
  <c i="10" r="BI93"/>
  <c r="BH93"/>
  <c r="BG93"/>
  <c r="BF93"/>
  <c r="T93"/>
  <c r="T92"/>
  <c r="R93"/>
  <c r="R92"/>
  <c r="P93"/>
  <c r="P92"/>
  <c r="BI91"/>
  <c r="BH91"/>
  <c r="BG91"/>
  <c r="BF91"/>
  <c r="T91"/>
  <c r="T90"/>
  <c r="R91"/>
  <c r="R90"/>
  <c r="P91"/>
  <c r="P90"/>
  <c r="BI89"/>
  <c r="BH89"/>
  <c r="BG89"/>
  <c r="BF89"/>
  <c r="T89"/>
  <c r="T88"/>
  <c r="R89"/>
  <c r="R88"/>
  <c r="P89"/>
  <c r="P88"/>
  <c r="BI87"/>
  <c r="BH87"/>
  <c r="BG87"/>
  <c r="BF87"/>
  <c r="T87"/>
  <c r="T86"/>
  <c r="T85"/>
  <c r="T84"/>
  <c r="R87"/>
  <c r="R86"/>
  <c r="R85"/>
  <c r="R84"/>
  <c r="P87"/>
  <c r="P86"/>
  <c r="P85"/>
  <c r="P84"/>
  <c i="1" r="AU63"/>
  <c i="10" r="J80"/>
  <c r="F80"/>
  <c r="F78"/>
  <c r="E76"/>
  <c r="J54"/>
  <c r="F54"/>
  <c r="F52"/>
  <c r="E50"/>
  <c r="J24"/>
  <c r="E24"/>
  <c r="J81"/>
  <c r="J23"/>
  <c r="J18"/>
  <c r="E18"/>
  <c r="F81"/>
  <c r="J17"/>
  <c r="J12"/>
  <c r="J78"/>
  <c r="E7"/>
  <c r="E74"/>
  <c i="9" r="J37"/>
  <c r="J36"/>
  <c i="1" r="AY62"/>
  <c i="9" r="J35"/>
  <c i="1" r="AX62"/>
  <c i="9"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J78"/>
  <c r="F78"/>
  <c r="F76"/>
  <c r="E74"/>
  <c r="J54"/>
  <c r="F54"/>
  <c r="F52"/>
  <c r="E50"/>
  <c r="J24"/>
  <c r="E24"/>
  <c r="J79"/>
  <c r="J23"/>
  <c r="J18"/>
  <c r="E18"/>
  <c r="F79"/>
  <c r="J17"/>
  <c r="J12"/>
  <c r="J76"/>
  <c r="E7"/>
  <c r="E72"/>
  <c i="8" r="J37"/>
  <c r="J36"/>
  <c i="1" r="AY61"/>
  <c i="8" r="J35"/>
  <c i="1" r="AX61"/>
  <c i="8"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J78"/>
  <c r="F78"/>
  <c r="F76"/>
  <c r="E74"/>
  <c r="J54"/>
  <c r="F54"/>
  <c r="F52"/>
  <c r="E50"/>
  <c r="J24"/>
  <c r="E24"/>
  <c r="J55"/>
  <c r="J23"/>
  <c r="J18"/>
  <c r="E18"/>
  <c r="F79"/>
  <c r="J17"/>
  <c r="J12"/>
  <c r="J76"/>
  <c r="E7"/>
  <c r="E48"/>
  <c i="7" r="J37"/>
  <c r="J36"/>
  <c i="1" r="AY60"/>
  <c i="7" r="J35"/>
  <c i="1" r="AX60"/>
  <c i="7"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J78"/>
  <c r="F78"/>
  <c r="F76"/>
  <c r="E74"/>
  <c r="J54"/>
  <c r="F54"/>
  <c r="F52"/>
  <c r="E50"/>
  <c r="J24"/>
  <c r="E24"/>
  <c r="J79"/>
  <c r="J23"/>
  <c r="J18"/>
  <c r="E18"/>
  <c r="F79"/>
  <c r="J17"/>
  <c r="J12"/>
  <c r="J76"/>
  <c r="E7"/>
  <c r="E72"/>
  <c i="6" r="J37"/>
  <c r="J36"/>
  <c i="1" r="AY59"/>
  <c i="6" r="J35"/>
  <c i="1" r="AX59"/>
  <c i="6"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0"/>
  <c r="BH90"/>
  <c r="BG90"/>
  <c r="BF90"/>
  <c r="T90"/>
  <c r="R90"/>
  <c r="P90"/>
  <c r="BI89"/>
  <c r="BH89"/>
  <c r="BG89"/>
  <c r="BF89"/>
  <c r="T89"/>
  <c r="R89"/>
  <c r="P89"/>
  <c r="BI87"/>
  <c r="BH87"/>
  <c r="BG87"/>
  <c r="BF87"/>
  <c r="T87"/>
  <c r="R87"/>
  <c r="P87"/>
  <c r="BI86"/>
  <c r="BH86"/>
  <c r="BG86"/>
  <c r="BF86"/>
  <c r="T86"/>
  <c r="R86"/>
  <c r="P86"/>
  <c r="BI85"/>
  <c r="BH85"/>
  <c r="BG85"/>
  <c r="BF85"/>
  <c r="T85"/>
  <c r="R85"/>
  <c r="P85"/>
  <c r="J79"/>
  <c r="F79"/>
  <c r="F77"/>
  <c r="E75"/>
  <c r="J54"/>
  <c r="F54"/>
  <c r="F52"/>
  <c r="E50"/>
  <c r="J24"/>
  <c r="E24"/>
  <c r="J80"/>
  <c r="J23"/>
  <c r="J18"/>
  <c r="E18"/>
  <c r="F55"/>
  <c r="J17"/>
  <c r="J12"/>
  <c r="J77"/>
  <c r="E7"/>
  <c r="E73"/>
  <c i="5" r="J37"/>
  <c r="J36"/>
  <c i="1" r="AY58"/>
  <c i="5" r="J35"/>
  <c i="1" r="AX58"/>
  <c i="5"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J80"/>
  <c r="F80"/>
  <c r="F78"/>
  <c r="E76"/>
  <c r="J54"/>
  <c r="F54"/>
  <c r="F52"/>
  <c r="E50"/>
  <c r="J24"/>
  <c r="E24"/>
  <c r="J81"/>
  <c r="J23"/>
  <c r="J18"/>
  <c r="E18"/>
  <c r="F81"/>
  <c r="J17"/>
  <c r="J12"/>
  <c r="J78"/>
  <c r="E7"/>
  <c r="E74"/>
  <c i="4" r="J37"/>
  <c r="J36"/>
  <c i="1" r="AY57"/>
  <c i="4" r="J35"/>
  <c i="1" r="AX57"/>
  <c i="4" r="BI91"/>
  <c r="BH91"/>
  <c r="BG91"/>
  <c r="BF91"/>
  <c r="T91"/>
  <c r="R91"/>
  <c r="P91"/>
  <c r="BI90"/>
  <c r="BH90"/>
  <c r="BG90"/>
  <c r="BF90"/>
  <c r="T90"/>
  <c r="R90"/>
  <c r="P90"/>
  <c r="BI87"/>
  <c r="BH87"/>
  <c r="BG87"/>
  <c r="BF87"/>
  <c r="T87"/>
  <c r="R87"/>
  <c r="P87"/>
  <c r="BI86"/>
  <c r="BH86"/>
  <c r="BG86"/>
  <c r="BF86"/>
  <c r="T86"/>
  <c r="R86"/>
  <c r="P86"/>
  <c r="BI85"/>
  <c r="BH85"/>
  <c r="BG85"/>
  <c r="BF85"/>
  <c r="T85"/>
  <c r="R85"/>
  <c r="P85"/>
  <c r="J78"/>
  <c r="F78"/>
  <c r="F76"/>
  <c r="E74"/>
  <c r="J54"/>
  <c r="F54"/>
  <c r="F52"/>
  <c r="E50"/>
  <c r="J24"/>
  <c r="E24"/>
  <c r="J55"/>
  <c r="J23"/>
  <c r="J18"/>
  <c r="E18"/>
  <c r="F79"/>
  <c r="J17"/>
  <c r="J12"/>
  <c r="J76"/>
  <c r="E7"/>
  <c r="E48"/>
  <c i="3" r="J37"/>
  <c r="J36"/>
  <c i="1" r="AY56"/>
  <c i="3" r="J35"/>
  <c i="1" r="AX56"/>
  <c i="3" r="BI125"/>
  <c r="BH125"/>
  <c r="BG125"/>
  <c r="BF125"/>
  <c r="T125"/>
  <c r="R125"/>
  <c r="P125"/>
  <c r="BI123"/>
  <c r="BH123"/>
  <c r="BG123"/>
  <c r="BF123"/>
  <c r="T123"/>
  <c r="R123"/>
  <c r="P123"/>
  <c r="BI122"/>
  <c r="BH122"/>
  <c r="BG122"/>
  <c r="BF122"/>
  <c r="T122"/>
  <c r="R122"/>
  <c r="P122"/>
  <c r="BI118"/>
  <c r="BH118"/>
  <c r="BG118"/>
  <c r="BF118"/>
  <c r="T118"/>
  <c r="R118"/>
  <c r="P118"/>
  <c r="BI117"/>
  <c r="BH117"/>
  <c r="BG117"/>
  <c r="BF117"/>
  <c r="T117"/>
  <c r="R117"/>
  <c r="P117"/>
  <c r="BI114"/>
  <c r="BH114"/>
  <c r="BG114"/>
  <c r="BF114"/>
  <c r="T114"/>
  <c r="R114"/>
  <c r="P114"/>
  <c r="BI111"/>
  <c r="BH111"/>
  <c r="BG111"/>
  <c r="BF111"/>
  <c r="T111"/>
  <c r="R111"/>
  <c r="P111"/>
  <c r="BI109"/>
  <c r="BH109"/>
  <c r="BG109"/>
  <c r="BF109"/>
  <c r="T109"/>
  <c r="R109"/>
  <c r="P109"/>
  <c r="BI104"/>
  <c r="BH104"/>
  <c r="BG104"/>
  <c r="BF104"/>
  <c r="T104"/>
  <c r="R104"/>
  <c r="P104"/>
  <c r="BI99"/>
  <c r="BH99"/>
  <c r="BG99"/>
  <c r="BF99"/>
  <c r="T99"/>
  <c r="R99"/>
  <c r="P99"/>
  <c r="BI98"/>
  <c r="BH98"/>
  <c r="BG98"/>
  <c r="BF98"/>
  <c r="T98"/>
  <c r="R98"/>
  <c r="P98"/>
  <c r="BI94"/>
  <c r="BH94"/>
  <c r="BG94"/>
  <c r="BF94"/>
  <c r="T94"/>
  <c r="R94"/>
  <c r="P94"/>
  <c r="BI91"/>
  <c r="BH91"/>
  <c r="BG91"/>
  <c r="BF91"/>
  <c r="T91"/>
  <c r="R91"/>
  <c r="P91"/>
  <c r="BI89"/>
  <c r="BH89"/>
  <c r="BG89"/>
  <c r="BF89"/>
  <c r="T89"/>
  <c r="R89"/>
  <c r="P89"/>
  <c r="BI88"/>
  <c r="BH88"/>
  <c r="BG88"/>
  <c r="BF88"/>
  <c r="T88"/>
  <c r="R88"/>
  <c r="P88"/>
  <c r="BI87"/>
  <c r="BH87"/>
  <c r="BG87"/>
  <c r="BF87"/>
  <c r="T87"/>
  <c r="R87"/>
  <c r="P87"/>
  <c r="BI86"/>
  <c r="BH86"/>
  <c r="BG86"/>
  <c r="BF86"/>
  <c r="T86"/>
  <c r="R86"/>
  <c r="P86"/>
  <c r="J79"/>
  <c r="F79"/>
  <c r="F77"/>
  <c r="E75"/>
  <c r="J54"/>
  <c r="F54"/>
  <c r="F52"/>
  <c r="E50"/>
  <c r="J24"/>
  <c r="E24"/>
  <c r="J80"/>
  <c r="J23"/>
  <c r="J18"/>
  <c r="E18"/>
  <c r="F80"/>
  <c r="J17"/>
  <c r="J12"/>
  <c r="J52"/>
  <c r="E7"/>
  <c r="E73"/>
  <c i="2" r="J37"/>
  <c r="J36"/>
  <c i="1" r="AY55"/>
  <c i="2" r="J35"/>
  <c i="1" r="AX55"/>
  <c i="2" r="BI476"/>
  <c r="BH476"/>
  <c r="BG476"/>
  <c r="BF476"/>
  <c r="T476"/>
  <c r="R476"/>
  <c r="P476"/>
  <c r="BI470"/>
  <c r="BH470"/>
  <c r="BG470"/>
  <c r="BF470"/>
  <c r="T470"/>
  <c r="R470"/>
  <c r="P470"/>
  <c r="BI465"/>
  <c r="BH465"/>
  <c r="BG465"/>
  <c r="BF465"/>
  <c r="T465"/>
  <c r="R465"/>
  <c r="P465"/>
  <c r="BI463"/>
  <c r="BH463"/>
  <c r="BG463"/>
  <c r="BF463"/>
  <c r="T463"/>
  <c r="R463"/>
  <c r="P463"/>
  <c r="BI459"/>
  <c r="BH459"/>
  <c r="BG459"/>
  <c r="BF459"/>
  <c r="T459"/>
  <c r="R459"/>
  <c r="P459"/>
  <c r="BI457"/>
  <c r="BH457"/>
  <c r="BG457"/>
  <c r="BF457"/>
  <c r="T457"/>
  <c r="R457"/>
  <c r="P457"/>
  <c r="BI453"/>
  <c r="BH453"/>
  <c r="BG453"/>
  <c r="BF453"/>
  <c r="T453"/>
  <c r="R453"/>
  <c r="P453"/>
  <c r="BI446"/>
  <c r="BH446"/>
  <c r="BG446"/>
  <c r="BF446"/>
  <c r="T446"/>
  <c r="T445"/>
  <c r="R446"/>
  <c r="R445"/>
  <c r="P446"/>
  <c r="P445"/>
  <c r="BI443"/>
  <c r="BH443"/>
  <c r="BG443"/>
  <c r="BF443"/>
  <c r="T443"/>
  <c r="R443"/>
  <c r="P443"/>
  <c r="BI441"/>
  <c r="BH441"/>
  <c r="BG441"/>
  <c r="BF441"/>
  <c r="T441"/>
  <c r="R441"/>
  <c r="P441"/>
  <c r="BI437"/>
  <c r="BH437"/>
  <c r="BG437"/>
  <c r="BF437"/>
  <c r="T437"/>
  <c r="R437"/>
  <c r="P437"/>
  <c r="BI433"/>
  <c r="BH433"/>
  <c r="BG433"/>
  <c r="BF433"/>
  <c r="T433"/>
  <c r="R433"/>
  <c r="P433"/>
  <c r="BI430"/>
  <c r="BH430"/>
  <c r="BG430"/>
  <c r="BF430"/>
  <c r="T430"/>
  <c r="R430"/>
  <c r="P430"/>
  <c r="BI428"/>
  <c r="BH428"/>
  <c r="BG428"/>
  <c r="BF428"/>
  <c r="T428"/>
  <c r="R428"/>
  <c r="P428"/>
  <c r="BI421"/>
  <c r="BH421"/>
  <c r="BG421"/>
  <c r="BF421"/>
  <c r="T421"/>
  <c r="R421"/>
  <c r="P421"/>
  <c r="BI415"/>
  <c r="BH415"/>
  <c r="BG415"/>
  <c r="BF415"/>
  <c r="T415"/>
  <c r="R415"/>
  <c r="P415"/>
  <c r="BI412"/>
  <c r="BH412"/>
  <c r="BG412"/>
  <c r="BF412"/>
  <c r="T412"/>
  <c r="R412"/>
  <c r="P412"/>
  <c r="BI406"/>
  <c r="BH406"/>
  <c r="BG406"/>
  <c r="BF406"/>
  <c r="T406"/>
  <c r="R406"/>
  <c r="P406"/>
  <c r="BI403"/>
  <c r="BH403"/>
  <c r="BG403"/>
  <c r="BF403"/>
  <c r="T403"/>
  <c r="R403"/>
  <c r="P403"/>
  <c r="BI400"/>
  <c r="BH400"/>
  <c r="BG400"/>
  <c r="BF400"/>
  <c r="T400"/>
  <c r="R400"/>
  <c r="P400"/>
  <c r="BI393"/>
  <c r="BH393"/>
  <c r="BG393"/>
  <c r="BF393"/>
  <c r="T393"/>
  <c r="R393"/>
  <c r="P393"/>
  <c r="BI390"/>
  <c r="BH390"/>
  <c r="BG390"/>
  <c r="BF390"/>
  <c r="T390"/>
  <c r="R390"/>
  <c r="P390"/>
  <c r="BI388"/>
  <c r="BH388"/>
  <c r="BG388"/>
  <c r="BF388"/>
  <c r="T388"/>
  <c r="R388"/>
  <c r="P388"/>
  <c r="BI385"/>
  <c r="BH385"/>
  <c r="BG385"/>
  <c r="BF385"/>
  <c r="T385"/>
  <c r="R385"/>
  <c r="P385"/>
  <c r="BI376"/>
  <c r="BH376"/>
  <c r="BG376"/>
  <c r="BF376"/>
  <c r="T376"/>
  <c r="R376"/>
  <c r="P376"/>
  <c r="BI369"/>
  <c r="BH369"/>
  <c r="BG369"/>
  <c r="BF369"/>
  <c r="T369"/>
  <c r="R369"/>
  <c r="P369"/>
  <c r="BI367"/>
  <c r="BH367"/>
  <c r="BG367"/>
  <c r="BF367"/>
  <c r="T367"/>
  <c r="R367"/>
  <c r="P367"/>
  <c r="BI352"/>
  <c r="BH352"/>
  <c r="BG352"/>
  <c r="BF352"/>
  <c r="T352"/>
  <c r="R352"/>
  <c r="P352"/>
  <c r="BI342"/>
  <c r="BH342"/>
  <c r="BG342"/>
  <c r="BF342"/>
  <c r="T342"/>
  <c r="R342"/>
  <c r="P342"/>
  <c r="BI340"/>
  <c r="BH340"/>
  <c r="BG340"/>
  <c r="BF340"/>
  <c r="T340"/>
  <c r="R340"/>
  <c r="P340"/>
  <c r="BI338"/>
  <c r="BH338"/>
  <c r="BG338"/>
  <c r="BF338"/>
  <c r="T338"/>
  <c r="R338"/>
  <c r="P338"/>
  <c r="BI335"/>
  <c r="BH335"/>
  <c r="BG335"/>
  <c r="BF335"/>
  <c r="T335"/>
  <c r="R335"/>
  <c r="P335"/>
  <c r="BI333"/>
  <c r="BH333"/>
  <c r="BG333"/>
  <c r="BF333"/>
  <c r="T333"/>
  <c r="R333"/>
  <c r="P333"/>
  <c r="BI331"/>
  <c r="BH331"/>
  <c r="BG331"/>
  <c r="BF331"/>
  <c r="T331"/>
  <c r="R331"/>
  <c r="P331"/>
  <c r="BI316"/>
  <c r="BH316"/>
  <c r="BG316"/>
  <c r="BF316"/>
  <c r="T316"/>
  <c r="R316"/>
  <c r="P316"/>
  <c r="BI313"/>
  <c r="BH313"/>
  <c r="BG313"/>
  <c r="BF313"/>
  <c r="T313"/>
  <c r="R313"/>
  <c r="P313"/>
  <c r="BI311"/>
  <c r="BH311"/>
  <c r="BG311"/>
  <c r="BF311"/>
  <c r="T311"/>
  <c r="R311"/>
  <c r="P311"/>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3"/>
  <c r="BH293"/>
  <c r="BG293"/>
  <c r="BF293"/>
  <c r="T293"/>
  <c r="R293"/>
  <c r="P293"/>
  <c r="BI287"/>
  <c r="BH287"/>
  <c r="BG287"/>
  <c r="BF287"/>
  <c r="T287"/>
  <c r="R287"/>
  <c r="P287"/>
  <c r="BI284"/>
  <c r="BH284"/>
  <c r="BG284"/>
  <c r="BF284"/>
  <c r="T284"/>
  <c r="R284"/>
  <c r="P284"/>
  <c r="BI282"/>
  <c r="BH282"/>
  <c r="BG282"/>
  <c r="BF282"/>
  <c r="T282"/>
  <c r="R282"/>
  <c r="P282"/>
  <c r="BI281"/>
  <c r="BH281"/>
  <c r="BG281"/>
  <c r="BF281"/>
  <c r="T281"/>
  <c r="R281"/>
  <c r="P281"/>
  <c r="BI278"/>
  <c r="BH278"/>
  <c r="BG278"/>
  <c r="BF278"/>
  <c r="T278"/>
  <c r="R278"/>
  <c r="P278"/>
  <c r="BI275"/>
  <c r="BH275"/>
  <c r="BG275"/>
  <c r="BF275"/>
  <c r="T275"/>
  <c r="R275"/>
  <c r="P275"/>
  <c r="BI269"/>
  <c r="BH269"/>
  <c r="BG269"/>
  <c r="BF269"/>
  <c r="T269"/>
  <c r="R269"/>
  <c r="P269"/>
  <c r="BI267"/>
  <c r="BH267"/>
  <c r="BG267"/>
  <c r="BF267"/>
  <c r="T267"/>
  <c r="R267"/>
  <c r="P267"/>
  <c r="BI265"/>
  <c r="BH265"/>
  <c r="BG265"/>
  <c r="BF265"/>
  <c r="T265"/>
  <c r="R265"/>
  <c r="P265"/>
  <c r="BI261"/>
  <c r="BH261"/>
  <c r="BG261"/>
  <c r="BF261"/>
  <c r="T261"/>
  <c r="R261"/>
  <c r="P261"/>
  <c r="BI259"/>
  <c r="BH259"/>
  <c r="BG259"/>
  <c r="BF259"/>
  <c r="T259"/>
  <c r="R259"/>
  <c r="P259"/>
  <c r="BI257"/>
  <c r="BH257"/>
  <c r="BG257"/>
  <c r="BF257"/>
  <c r="T257"/>
  <c r="R257"/>
  <c r="P257"/>
  <c r="BI255"/>
  <c r="BH255"/>
  <c r="BG255"/>
  <c r="BF255"/>
  <c r="T255"/>
  <c r="R255"/>
  <c r="P255"/>
  <c r="BI252"/>
  <c r="BH252"/>
  <c r="BG252"/>
  <c r="BF252"/>
  <c r="T252"/>
  <c r="R252"/>
  <c r="P252"/>
  <c r="BI250"/>
  <c r="BH250"/>
  <c r="BG250"/>
  <c r="BF250"/>
  <c r="T250"/>
  <c r="R250"/>
  <c r="P250"/>
  <c r="BI249"/>
  <c r="BH249"/>
  <c r="BG249"/>
  <c r="BF249"/>
  <c r="T249"/>
  <c r="R249"/>
  <c r="P249"/>
  <c r="BI248"/>
  <c r="BH248"/>
  <c r="BG248"/>
  <c r="BF248"/>
  <c r="T248"/>
  <c r="R248"/>
  <c r="P248"/>
  <c r="BI247"/>
  <c r="BH247"/>
  <c r="BG247"/>
  <c r="BF247"/>
  <c r="T247"/>
  <c r="R247"/>
  <c r="P247"/>
  <c r="BI245"/>
  <c r="BH245"/>
  <c r="BG245"/>
  <c r="BF245"/>
  <c r="T245"/>
  <c r="R245"/>
  <c r="P245"/>
  <c r="BI244"/>
  <c r="BH244"/>
  <c r="BG244"/>
  <c r="BF244"/>
  <c r="T244"/>
  <c r="R244"/>
  <c r="P244"/>
  <c r="BI243"/>
  <c r="BH243"/>
  <c r="BG243"/>
  <c r="BF243"/>
  <c r="T243"/>
  <c r="R243"/>
  <c r="P243"/>
  <c r="BI242"/>
  <c r="BH242"/>
  <c r="BG242"/>
  <c r="BF242"/>
  <c r="T242"/>
  <c r="R242"/>
  <c r="P242"/>
  <c r="BI240"/>
  <c r="BH240"/>
  <c r="BG240"/>
  <c r="BF240"/>
  <c r="T240"/>
  <c r="T239"/>
  <c r="R240"/>
  <c r="R239"/>
  <c r="P240"/>
  <c r="P239"/>
  <c r="BI238"/>
  <c r="BH238"/>
  <c r="BG238"/>
  <c r="BF238"/>
  <c r="T238"/>
  <c r="T237"/>
  <c r="R238"/>
  <c r="R237"/>
  <c r="P238"/>
  <c r="P237"/>
  <c r="BI234"/>
  <c r="BH234"/>
  <c r="BG234"/>
  <c r="BF234"/>
  <c r="T234"/>
  <c r="T233"/>
  <c r="R234"/>
  <c r="R233"/>
  <c r="P234"/>
  <c r="P233"/>
  <c r="BI231"/>
  <c r="BH231"/>
  <c r="BG231"/>
  <c r="BF231"/>
  <c r="T231"/>
  <c r="R231"/>
  <c r="P231"/>
  <c r="BI228"/>
  <c r="BH228"/>
  <c r="BG228"/>
  <c r="BF228"/>
  <c r="T228"/>
  <c r="R228"/>
  <c r="P228"/>
  <c r="BI226"/>
  <c r="BH226"/>
  <c r="BG226"/>
  <c r="BF226"/>
  <c r="T226"/>
  <c r="R226"/>
  <c r="P226"/>
  <c r="BI224"/>
  <c r="BH224"/>
  <c r="BG224"/>
  <c r="BF224"/>
  <c r="T224"/>
  <c r="R224"/>
  <c r="P224"/>
  <c r="BI221"/>
  <c r="BH221"/>
  <c r="BG221"/>
  <c r="BF221"/>
  <c r="T221"/>
  <c r="R221"/>
  <c r="P221"/>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2"/>
  <c r="BH212"/>
  <c r="BG212"/>
  <c r="BF212"/>
  <c r="T212"/>
  <c r="R212"/>
  <c r="P212"/>
  <c r="BI210"/>
  <c r="BH210"/>
  <c r="BG210"/>
  <c r="BF210"/>
  <c r="T210"/>
  <c r="R210"/>
  <c r="P210"/>
  <c r="BI207"/>
  <c r="BH207"/>
  <c r="BG207"/>
  <c r="BF207"/>
  <c r="T207"/>
  <c r="R207"/>
  <c r="P207"/>
  <c r="BI204"/>
  <c r="BH204"/>
  <c r="BG204"/>
  <c r="BF204"/>
  <c r="T204"/>
  <c r="R204"/>
  <c r="P204"/>
  <c r="BI201"/>
  <c r="BH201"/>
  <c r="BG201"/>
  <c r="BF201"/>
  <c r="T201"/>
  <c r="R201"/>
  <c r="P201"/>
  <c r="BI197"/>
  <c r="BH197"/>
  <c r="BG197"/>
  <c r="BF197"/>
  <c r="T197"/>
  <c r="R197"/>
  <c r="P197"/>
  <c r="BI193"/>
  <c r="BH193"/>
  <c r="BG193"/>
  <c r="BF193"/>
  <c r="T193"/>
  <c r="R193"/>
  <c r="P193"/>
  <c r="BI188"/>
  <c r="BH188"/>
  <c r="BG188"/>
  <c r="BF188"/>
  <c r="T188"/>
  <c r="R188"/>
  <c r="P188"/>
  <c r="BI184"/>
  <c r="BH184"/>
  <c r="BG184"/>
  <c r="BF184"/>
  <c r="T184"/>
  <c r="R184"/>
  <c r="P184"/>
  <c r="BI180"/>
  <c r="BH180"/>
  <c r="BG180"/>
  <c r="BF180"/>
  <c r="T180"/>
  <c r="R180"/>
  <c r="P180"/>
  <c r="BI178"/>
  <c r="BH178"/>
  <c r="BG178"/>
  <c r="BF178"/>
  <c r="T178"/>
  <c r="R178"/>
  <c r="P178"/>
  <c r="BI174"/>
  <c r="BH174"/>
  <c r="BG174"/>
  <c r="BF174"/>
  <c r="T174"/>
  <c r="R174"/>
  <c r="P174"/>
  <c r="BI169"/>
  <c r="BH169"/>
  <c r="BG169"/>
  <c r="BF169"/>
  <c r="T169"/>
  <c r="R169"/>
  <c r="P169"/>
  <c r="BI167"/>
  <c r="BH167"/>
  <c r="BG167"/>
  <c r="BF167"/>
  <c r="T167"/>
  <c r="R167"/>
  <c r="P167"/>
  <c r="BI164"/>
  <c r="BH164"/>
  <c r="BG164"/>
  <c r="BF164"/>
  <c r="T164"/>
  <c r="R164"/>
  <c r="P164"/>
  <c r="BI160"/>
  <c r="BH160"/>
  <c r="BG160"/>
  <c r="BF160"/>
  <c r="T160"/>
  <c r="R160"/>
  <c r="P160"/>
  <c r="BI148"/>
  <c r="BH148"/>
  <c r="BG148"/>
  <c r="BF148"/>
  <c r="T148"/>
  <c r="R148"/>
  <c r="P148"/>
  <c r="BI147"/>
  <c r="BH147"/>
  <c r="BG147"/>
  <c r="BF147"/>
  <c r="T147"/>
  <c r="R147"/>
  <c r="P147"/>
  <c r="BI146"/>
  <c r="BH146"/>
  <c r="BG146"/>
  <c r="BF146"/>
  <c r="T146"/>
  <c r="R146"/>
  <c r="P146"/>
  <c r="BI145"/>
  <c r="BH145"/>
  <c r="BG145"/>
  <c r="BF145"/>
  <c r="T145"/>
  <c r="R145"/>
  <c r="P145"/>
  <c r="BI139"/>
  <c r="BH139"/>
  <c r="BG139"/>
  <c r="BF139"/>
  <c r="T139"/>
  <c r="R139"/>
  <c r="P139"/>
  <c r="BI136"/>
  <c r="BH136"/>
  <c r="BG136"/>
  <c r="BF136"/>
  <c r="T136"/>
  <c r="R136"/>
  <c r="P136"/>
  <c r="BI132"/>
  <c r="BH132"/>
  <c r="BG132"/>
  <c r="BF132"/>
  <c r="T132"/>
  <c r="R132"/>
  <c r="P132"/>
  <c r="BI128"/>
  <c r="BH128"/>
  <c r="BG128"/>
  <c r="BF128"/>
  <c r="T128"/>
  <c r="R128"/>
  <c r="P128"/>
  <c r="BI122"/>
  <c r="BH122"/>
  <c r="BG122"/>
  <c r="BF122"/>
  <c r="T122"/>
  <c r="R122"/>
  <c r="P122"/>
  <c r="BI120"/>
  <c r="BH120"/>
  <c r="BG120"/>
  <c r="BF120"/>
  <c r="T120"/>
  <c r="R120"/>
  <c r="P120"/>
  <c r="BI110"/>
  <c r="BH110"/>
  <c r="BG110"/>
  <c r="BF110"/>
  <c r="T110"/>
  <c r="R110"/>
  <c r="P110"/>
  <c r="BI105"/>
  <c r="BH105"/>
  <c r="BG105"/>
  <c r="BF105"/>
  <c r="T105"/>
  <c r="R105"/>
  <c r="P105"/>
  <c r="BI100"/>
  <c r="BH100"/>
  <c r="BG100"/>
  <c r="BF100"/>
  <c r="T100"/>
  <c r="R100"/>
  <c r="P100"/>
  <c r="J93"/>
  <c r="F93"/>
  <c r="F91"/>
  <c r="E89"/>
  <c r="J54"/>
  <c r="F54"/>
  <c r="F52"/>
  <c r="E50"/>
  <c r="J24"/>
  <c r="E24"/>
  <c r="J94"/>
  <c r="J23"/>
  <c r="J18"/>
  <c r="E18"/>
  <c r="F94"/>
  <c r="J17"/>
  <c r="J12"/>
  <c r="J91"/>
  <c r="E7"/>
  <c r="E87"/>
  <c i="1" r="L50"/>
  <c r="AM50"/>
  <c r="AM49"/>
  <c r="L49"/>
  <c r="AM47"/>
  <c r="L47"/>
  <c r="L45"/>
  <c r="L44"/>
  <c i="10" r="J91"/>
  <c i="9" r="J120"/>
  <c r="BK116"/>
  <c r="BK106"/>
  <c i="8" r="BK110"/>
  <c r="J98"/>
  <c r="J88"/>
  <c r="BK84"/>
  <c i="7" r="BK108"/>
  <c r="BK103"/>
  <c r="J94"/>
  <c r="BK89"/>
  <c i="6" r="BK107"/>
  <c r="BK103"/>
  <c r="BK95"/>
  <c r="J93"/>
  <c i="5" r="BK122"/>
  <c r="BK115"/>
  <c r="BK102"/>
  <c r="BK89"/>
  <c i="4" r="BK91"/>
  <c i="3" r="BK118"/>
  <c r="BK109"/>
  <c i="2" r="BK476"/>
  <c r="J465"/>
  <c r="BK453"/>
  <c r="J352"/>
  <c r="BK306"/>
  <c r="J269"/>
  <c r="J249"/>
  <c r="J228"/>
  <c r="BK217"/>
  <c r="BK188"/>
  <c r="J174"/>
  <c r="J160"/>
  <c r="BK110"/>
  <c i="10" r="J87"/>
  <c i="9" r="J118"/>
  <c r="BK112"/>
  <c r="BK104"/>
  <c r="BK96"/>
  <c r="BK83"/>
  <c i="8" r="J107"/>
  <c r="BK96"/>
  <c r="J92"/>
  <c r="BK88"/>
  <c i="7" r="J115"/>
  <c r="BK105"/>
  <c r="BK98"/>
  <c r="BK92"/>
  <c i="6" r="BK106"/>
  <c r="BK93"/>
  <c i="5" r="J127"/>
  <c r="J120"/>
  <c r="BK114"/>
  <c r="J107"/>
  <c r="J98"/>
  <c r="BK90"/>
  <c i="3" r="J125"/>
  <c r="BK104"/>
  <c r="BK86"/>
  <c i="2" r="BK412"/>
  <c r="J388"/>
  <c r="J338"/>
  <c r="BK308"/>
  <c r="BK300"/>
  <c r="BK281"/>
  <c r="J261"/>
  <c r="BK244"/>
  <c r="BK234"/>
  <c r="J218"/>
  <c r="J204"/>
  <c r="J146"/>
  <c i="9" r="J98"/>
  <c r="J89"/>
  <c r="BK85"/>
  <c i="8" r="J114"/>
  <c r="BK106"/>
  <c r="BK102"/>
  <c r="J96"/>
  <c r="BK92"/>
  <c i="7" r="BK115"/>
  <c r="J108"/>
  <c r="BK97"/>
  <c r="BK94"/>
  <c i="6" r="BK98"/>
  <c r="BK87"/>
  <c i="5" r="J121"/>
  <c r="J101"/>
  <c r="J89"/>
  <c i="3" r="J123"/>
  <c r="BK98"/>
  <c i="2" r="BK443"/>
  <c r="J430"/>
  <c r="BK403"/>
  <c r="J390"/>
  <c r="BK335"/>
  <c r="J311"/>
  <c r="J302"/>
  <c r="J278"/>
  <c r="J248"/>
  <c r="BK240"/>
  <c r="J226"/>
  <c r="J214"/>
  <c r="BK204"/>
  <c r="BK169"/>
  <c r="BK145"/>
  <c r="BK105"/>
  <c i="9" r="BK98"/>
  <c r="J87"/>
  <c r="J84"/>
  <c i="8" r="BK114"/>
  <c r="J108"/>
  <c r="J90"/>
  <c i="7" r="J112"/>
  <c r="J99"/>
  <c r="J89"/>
  <c r="BK84"/>
  <c i="6" r="J103"/>
  <c r="BK89"/>
  <c i="5" r="J124"/>
  <c r="J112"/>
  <c r="J105"/>
  <c r="J95"/>
  <c r="BK92"/>
  <c r="J86"/>
  <c i="3" r="J114"/>
  <c r="BK91"/>
  <c i="2" r="BK459"/>
  <c r="BK433"/>
  <c r="BK400"/>
  <c r="J376"/>
  <c r="J313"/>
  <c r="J265"/>
  <c r="J255"/>
  <c r="BK242"/>
  <c r="BK216"/>
  <c r="BK212"/>
  <c r="J188"/>
  <c r="BK147"/>
  <c r="BK128"/>
  <c r="J105"/>
  <c i="10" r="BK89"/>
  <c i="9" r="BK118"/>
  <c r="J112"/>
  <c r="J104"/>
  <c i="8" r="J102"/>
  <c r="BK95"/>
  <c r="J87"/>
  <c i="7" r="J119"/>
  <c r="J110"/>
  <c r="J105"/>
  <c r="BK95"/>
  <c r="J91"/>
  <c r="J86"/>
  <c i="6" r="J104"/>
  <c r="BK97"/>
  <c r="BK94"/>
  <c r="J86"/>
  <c i="5" r="J119"/>
  <c r="BK109"/>
  <c r="BK99"/>
  <c r="J94"/>
  <c r="BK86"/>
  <c i="3" r="BK125"/>
  <c r="BK114"/>
  <c r="J104"/>
  <c i="2" r="J476"/>
  <c r="BK465"/>
  <c r="BK457"/>
  <c r="J421"/>
  <c r="J335"/>
  <c r="J281"/>
  <c r="BK247"/>
  <c r="BK231"/>
  <c r="BK218"/>
  <c r="BK193"/>
  <c r="J178"/>
  <c r="BK132"/>
  <c i="10" r="BK91"/>
  <c i="9" r="J121"/>
  <c r="BK117"/>
  <c r="J110"/>
  <c r="BK100"/>
  <c r="J90"/>
  <c i="8" r="BK111"/>
  <c r="BK104"/>
  <c r="BK93"/>
  <c r="BK90"/>
  <c i="7" r="BK119"/>
  <c r="BK112"/>
  <c r="J101"/>
  <c r="BK93"/>
  <c r="BK86"/>
  <c i="6" r="BK104"/>
  <c r="BK90"/>
  <c i="5" r="J126"/>
  <c r="BK121"/>
  <c r="J115"/>
  <c r="J111"/>
  <c r="J102"/>
  <c r="J93"/>
  <c i="4" r="J87"/>
  <c i="3" r="BK111"/>
  <c r="J88"/>
  <c i="2" r="J441"/>
  <c r="J403"/>
  <c r="J367"/>
  <c r="BK311"/>
  <c r="BK302"/>
  <c r="BK282"/>
  <c r="J267"/>
  <c r="J259"/>
  <c r="BK238"/>
  <c r="BK221"/>
  <c r="BK207"/>
  <c i="9" r="BK102"/>
  <c r="J96"/>
  <c r="BK88"/>
  <c r="J83"/>
  <c i="8" r="BK108"/>
  <c r="J105"/>
  <c r="BK97"/>
  <c r="J93"/>
  <c i="7" r="J116"/>
  <c r="J109"/>
  <c r="J100"/>
  <c r="BK90"/>
  <c i="6" r="BK96"/>
  <c r="BK85"/>
  <c i="5" r="J109"/>
  <c r="BK95"/>
  <c i="4" r="BK86"/>
  <c i="3" r="J109"/>
  <c r="BK89"/>
  <c i="2" r="BK441"/>
  <c r="J412"/>
  <c r="J393"/>
  <c r="BK338"/>
  <c r="BK316"/>
  <c r="J300"/>
  <c r="BK284"/>
  <c r="BK255"/>
  <c r="BK245"/>
  <c r="BK228"/>
  <c r="J216"/>
  <c r="J210"/>
  <c r="J180"/>
  <c r="J164"/>
  <c r="J139"/>
  <c r="BK120"/>
  <c i="9" r="BK91"/>
  <c r="J88"/>
  <c i="8" r="BK116"/>
  <c r="BK113"/>
  <c r="J101"/>
  <c r="BK87"/>
  <c i="7" r="J117"/>
  <c r="J103"/>
  <c r="J90"/>
  <c r="J87"/>
  <c i="6" r="BK102"/>
  <c i="5" r="BK127"/>
  <c r="J117"/>
  <c r="J108"/>
  <c r="BK100"/>
  <c r="BK94"/>
  <c r="J88"/>
  <c i="4" r="BK90"/>
  <c i="3" r="BK99"/>
  <c r="BK88"/>
  <c i="2" r="J457"/>
  <c r="BK430"/>
  <c r="J415"/>
  <c r="J385"/>
  <c r="J340"/>
  <c r="BK278"/>
  <c r="BK259"/>
  <c r="BK249"/>
  <c r="J240"/>
  <c r="BK215"/>
  <c r="J197"/>
  <c r="J169"/>
  <c r="J132"/>
  <c r="J120"/>
  <c i="10" r="BK87"/>
  <c i="9" r="BK121"/>
  <c r="J117"/>
  <c r="BK110"/>
  <c i="8" r="BK115"/>
  <c r="J103"/>
  <c r="J97"/>
  <c r="BK89"/>
  <c r="BK85"/>
  <c i="7" r="BK113"/>
  <c r="J106"/>
  <c r="BK100"/>
  <c r="J92"/>
  <c r="BK87"/>
  <c i="6" r="BK105"/>
  <c r="BK99"/>
  <c r="J95"/>
  <c r="J90"/>
  <c i="5" r="BK120"/>
  <c r="J114"/>
  <c r="BK105"/>
  <c r="J97"/>
  <c r="J87"/>
  <c i="4" r="J86"/>
  <c i="3" r="J117"/>
  <c r="J98"/>
  <c i="2" r="BK470"/>
  <c r="J463"/>
  <c r="BK385"/>
  <c r="BK340"/>
  <c r="J282"/>
  <c r="J250"/>
  <c r="J245"/>
  <c r="J221"/>
  <c r="BK197"/>
  <c r="BK180"/>
  <c r="BK164"/>
  <c r="J122"/>
  <c i="10" r="J89"/>
  <c i="9" r="BK120"/>
  <c r="J116"/>
  <c r="BK108"/>
  <c r="J102"/>
  <c r="J91"/>
  <c i="8" r="J113"/>
  <c r="J106"/>
  <c r="BK91"/>
  <c r="J84"/>
  <c i="7" r="BK114"/>
  <c r="J102"/>
  <c r="J96"/>
  <c r="J84"/>
  <c i="6" r="J97"/>
  <c r="J85"/>
  <c i="5" r="BK125"/>
  <c r="BK119"/>
  <c r="BK108"/>
  <c r="BK101"/>
  <c r="BK91"/>
  <c i="3" r="BK117"/>
  <c r="BK87"/>
  <c i="2" r="J443"/>
  <c r="J406"/>
  <c r="J342"/>
  <c r="BK313"/>
  <c r="J304"/>
  <c r="J284"/>
  <c r="BK269"/>
  <c r="BK252"/>
  <c r="BK243"/>
  <c r="BK219"/>
  <c r="BK167"/>
  <c r="J145"/>
  <c i="9" r="BK94"/>
  <c r="BK87"/>
  <c i="8" r="BK117"/>
  <c r="BK107"/>
  <c r="BK103"/>
  <c r="J94"/>
  <c i="7" r="BK117"/>
  <c r="J114"/>
  <c r="BK107"/>
  <c r="BK96"/>
  <c i="6" r="J102"/>
  <c r="BK92"/>
  <c i="5" r="BK126"/>
  <c r="BK112"/>
  <c r="J100"/>
  <c r="BK88"/>
  <c i="4" r="BK85"/>
  <c i="3" r="J99"/>
  <c i="2" r="J453"/>
  <c r="J437"/>
  <c r="J400"/>
  <c r="BK376"/>
  <c r="J333"/>
  <c r="J308"/>
  <c r="BK293"/>
  <c r="BK275"/>
  <c r="J247"/>
  <c r="J231"/>
  <c r="J217"/>
  <c r="J207"/>
  <c r="BK174"/>
  <c r="J148"/>
  <c r="J128"/>
  <c r="BK100"/>
  <c i="9" r="BK90"/>
  <c r="BK86"/>
  <c i="8" r="J117"/>
  <c r="J111"/>
  <c r="J99"/>
  <c r="J86"/>
  <c i="7" r="J107"/>
  <c r="J97"/>
  <c r="J85"/>
  <c i="6" r="J105"/>
  <c r="J92"/>
  <c i="5" r="J125"/>
  <c r="BK118"/>
  <c r="BK111"/>
  <c r="BK103"/>
  <c r="BK98"/>
  <c r="J91"/>
  <c i="4" r="J85"/>
  <c i="3" r="BK94"/>
  <c r="J87"/>
  <c i="2" r="BK446"/>
  <c r="J428"/>
  <c r="BK393"/>
  <c r="J369"/>
  <c r="J316"/>
  <c r="BK267"/>
  <c r="J257"/>
  <c r="BK248"/>
  <c r="BK226"/>
  <c r="BK210"/>
  <c r="J193"/>
  <c r="BK148"/>
  <c r="BK136"/>
  <c r="J100"/>
  <c i="10" r="J93"/>
  <c i="9" r="J119"/>
  <c r="J115"/>
  <c r="J108"/>
  <c i="8" r="J112"/>
  <c r="BK101"/>
  <c r="J91"/>
  <c r="BK86"/>
  <c i="7" r="BK116"/>
  <c r="BK109"/>
  <c r="BK102"/>
  <c r="J93"/>
  <c r="J88"/>
  <c i="6" r="J106"/>
  <c r="BK101"/>
  <c r="J96"/>
  <c r="J94"/>
  <c i="5" r="BK124"/>
  <c r="J118"/>
  <c r="BK106"/>
  <c r="J90"/>
  <c i="4" r="BK87"/>
  <c i="3" r="BK122"/>
  <c r="J111"/>
  <c r="J89"/>
  <c i="2" r="J470"/>
  <c r="J459"/>
  <c r="BK428"/>
  <c r="BK367"/>
  <c r="BK333"/>
  <c r="BK257"/>
  <c r="J238"/>
  <c r="J219"/>
  <c r="BK201"/>
  <c r="J184"/>
  <c r="J167"/>
  <c r="BK146"/>
  <c i="10" r="BK93"/>
  <c i="9" r="BK119"/>
  <c r="BK115"/>
  <c r="J106"/>
  <c r="BK92"/>
  <c r="BK84"/>
  <c i="8" r="BK112"/>
  <c r="BK105"/>
  <c r="BK94"/>
  <c r="J89"/>
  <c i="7" r="BK118"/>
  <c r="BK110"/>
  <c r="BK99"/>
  <c r="BK91"/>
  <c r="BK85"/>
  <c i="6" r="J98"/>
  <c r="BK86"/>
  <c i="5" r="J122"/>
  <c r="BK117"/>
  <c r="J113"/>
  <c r="J106"/>
  <c r="BK97"/>
  <c i="4" r="J91"/>
  <c i="3" r="J122"/>
  <c r="J91"/>
  <c i="2" r="BK463"/>
  <c r="BK415"/>
  <c r="BK390"/>
  <c r="BK369"/>
  <c r="BK331"/>
  <c r="J306"/>
  <c r="J287"/>
  <c r="J275"/>
  <c r="BK265"/>
  <c r="BK250"/>
  <c r="J242"/>
  <c r="BK224"/>
  <c r="J215"/>
  <c r="J147"/>
  <c i="9" r="J100"/>
  <c r="J92"/>
  <c r="J86"/>
  <c i="8" r="J116"/>
  <c r="J104"/>
  <c r="BK99"/>
  <c r="J95"/>
  <c r="J85"/>
  <c i="7" r="J113"/>
  <c r="BK101"/>
  <c r="J95"/>
  <c i="6" r="J101"/>
  <c r="J89"/>
  <c i="5" r="J123"/>
  <c r="J103"/>
  <c r="J92"/>
  <c i="4" r="J90"/>
  <c i="3" r="J118"/>
  <c r="J94"/>
  <c i="2" r="J446"/>
  <c r="J433"/>
  <c r="BK406"/>
  <c r="BK342"/>
  <c r="J331"/>
  <c r="BK304"/>
  <c r="BK287"/>
  <c r="J252"/>
  <c r="J243"/>
  <c r="J224"/>
  <c r="J212"/>
  <c r="BK178"/>
  <c r="BK160"/>
  <c r="J136"/>
  <c r="J110"/>
  <c i="9" r="J94"/>
  <c r="BK89"/>
  <c r="J85"/>
  <c i="8" r="J115"/>
  <c r="J110"/>
  <c r="BK98"/>
  <c i="7" r="J118"/>
  <c r="BK106"/>
  <c r="J98"/>
  <c r="BK88"/>
  <c i="6" r="J107"/>
  <c r="J99"/>
  <c r="J87"/>
  <c i="5" r="BK123"/>
  <c r="BK113"/>
  <c r="BK107"/>
  <c r="J99"/>
  <c r="BK93"/>
  <c r="BK87"/>
  <c i="3" r="BK123"/>
  <c r="J86"/>
  <c i="2" r="BK437"/>
  <c r="BK421"/>
  <c r="BK388"/>
  <c r="BK352"/>
  <c r="J293"/>
  <c r="BK261"/>
  <c r="J244"/>
  <c r="J234"/>
  <c r="BK214"/>
  <c r="J201"/>
  <c r="BK184"/>
  <c r="BK139"/>
  <c r="BK122"/>
  <c i="1" r="AS54"/>
  <c i="9" l="1" r="P105"/>
  <c i="2" r="P99"/>
  <c r="P121"/>
  <c r="T131"/>
  <c r="T168"/>
  <c r="R223"/>
  <c r="BK241"/>
  <c r="J241"/>
  <c r="J70"/>
  <c r="BK254"/>
  <c r="J254"/>
  <c r="J71"/>
  <c r="R254"/>
  <c r="R260"/>
  <c r="P286"/>
  <c r="T315"/>
  <c r="P392"/>
  <c r="R452"/>
  <c i="3" r="BK93"/>
  <c r="J93"/>
  <c r="J62"/>
  <c r="T113"/>
  <c i="4" r="BK84"/>
  <c r="BK89"/>
  <c r="J89"/>
  <c r="J62"/>
  <c i="5" r="R85"/>
  <c r="R96"/>
  <c r="P104"/>
  <c r="BK110"/>
  <c r="J110"/>
  <c r="J63"/>
  <c r="BK116"/>
  <c r="J116"/>
  <c r="J64"/>
  <c i="6" r="BK88"/>
  <c r="J88"/>
  <c r="J61"/>
  <c r="R88"/>
  <c r="P91"/>
  <c r="P100"/>
  <c i="7" r="T83"/>
  <c r="T104"/>
  <c r="P111"/>
  <c i="8" r="R83"/>
  <c r="T100"/>
  <c r="T109"/>
  <c i="2" r="T99"/>
  <c r="BK131"/>
  <c r="J131"/>
  <c r="J63"/>
  <c r="BK168"/>
  <c r="J168"/>
  <c r="J64"/>
  <c r="BK223"/>
  <c r="J223"/>
  <c r="J65"/>
  <c r="T241"/>
  <c r="P254"/>
  <c r="T260"/>
  <c r="R286"/>
  <c r="P315"/>
  <c r="T392"/>
  <c r="P452"/>
  <c i="3" r="BK85"/>
  <c r="J85"/>
  <c r="J61"/>
  <c r="T85"/>
  <c r="T93"/>
  <c r="R113"/>
  <c i="4" r="R84"/>
  <c r="P89"/>
  <c i="5" r="P85"/>
  <c r="T96"/>
  <c r="R104"/>
  <c r="P110"/>
  <c r="P116"/>
  <c i="6" r="P84"/>
  <c r="P88"/>
  <c r="R91"/>
  <c r="R100"/>
  <c i="7" r="BK83"/>
  <c r="BK82"/>
  <c r="J82"/>
  <c r="J59"/>
  <c r="BK104"/>
  <c r="J104"/>
  <c r="J61"/>
  <c r="BK111"/>
  <c r="J111"/>
  <c r="J62"/>
  <c i="8" r="BK83"/>
  <c r="BK100"/>
  <c r="J100"/>
  <c r="J61"/>
  <c r="BK109"/>
  <c r="J109"/>
  <c r="J62"/>
  <c i="2" r="R99"/>
  <c r="R121"/>
  <c r="R131"/>
  <c r="R168"/>
  <c r="T223"/>
  <c r="R241"/>
  <c r="BK260"/>
  <c r="J260"/>
  <c r="J72"/>
  <c r="BK286"/>
  <c r="J286"/>
  <c r="J73"/>
  <c r="BK315"/>
  <c r="J315"/>
  <c r="J74"/>
  <c r="BK392"/>
  <c r="J392"/>
  <c r="J75"/>
  <c r="T452"/>
  <c i="3" r="R85"/>
  <c r="R93"/>
  <c r="P113"/>
  <c i="4" r="T84"/>
  <c r="R89"/>
  <c i="5" r="BK96"/>
  <c r="J96"/>
  <c r="J61"/>
  <c r="BK104"/>
  <c r="J104"/>
  <c r="J62"/>
  <c r="T104"/>
  <c r="R110"/>
  <c r="R116"/>
  <c i="6" r="T84"/>
  <c r="BK91"/>
  <c r="J91"/>
  <c r="J62"/>
  <c r="BK100"/>
  <c r="J100"/>
  <c r="J63"/>
  <c i="7" r="R83"/>
  <c r="P104"/>
  <c r="R111"/>
  <c i="8" r="P83"/>
  <c r="R100"/>
  <c r="P109"/>
  <c i="9" r="P93"/>
  <c r="P82"/>
  <c i="1" r="AU62"/>
  <c i="9" r="T93"/>
  <c r="T105"/>
  <c r="P114"/>
  <c r="R114"/>
  <c i="2" r="BK99"/>
  <c r="J99"/>
  <c r="J61"/>
  <c r="BK121"/>
  <c r="J121"/>
  <c r="J62"/>
  <c r="T121"/>
  <c r="P131"/>
  <c r="P168"/>
  <c r="P223"/>
  <c r="P241"/>
  <c r="T254"/>
  <c r="P260"/>
  <c r="T286"/>
  <c r="R315"/>
  <c r="R392"/>
  <c r="BK452"/>
  <c r="J452"/>
  <c r="J77"/>
  <c i="3" r="P85"/>
  <c r="P93"/>
  <c r="BK113"/>
  <c r="J113"/>
  <c r="J63"/>
  <c i="4" r="P84"/>
  <c r="P83"/>
  <c r="P82"/>
  <c i="1" r="AU57"/>
  <c i="4" r="T89"/>
  <c i="5" r="BK85"/>
  <c r="J85"/>
  <c r="J60"/>
  <c r="T85"/>
  <c r="P96"/>
  <c r="T110"/>
  <c r="T116"/>
  <c i="6" r="BK84"/>
  <c r="BK83"/>
  <c r="J83"/>
  <c r="J59"/>
  <c r="R84"/>
  <c r="R83"/>
  <c r="T88"/>
  <c r="T91"/>
  <c r="T100"/>
  <c i="7" r="P83"/>
  <c r="P82"/>
  <c i="1" r="AU60"/>
  <c i="7" r="R104"/>
  <c r="T111"/>
  <c i="8" r="T83"/>
  <c r="T82"/>
  <c r="P100"/>
  <c r="R109"/>
  <c i="9" r="BK93"/>
  <c r="J93"/>
  <c r="J60"/>
  <c r="R93"/>
  <c r="R82"/>
  <c r="BK105"/>
  <c r="J105"/>
  <c r="J61"/>
  <c r="R105"/>
  <c r="BK114"/>
  <c r="J114"/>
  <c r="J62"/>
  <c r="T114"/>
  <c i="2" r="E48"/>
  <c r="J55"/>
  <c r="BE145"/>
  <c r="BE160"/>
  <c r="BE167"/>
  <c r="BE174"/>
  <c r="BE178"/>
  <c r="BE188"/>
  <c r="BE193"/>
  <c r="BE201"/>
  <c r="BE207"/>
  <c r="BE217"/>
  <c r="BE221"/>
  <c r="BE250"/>
  <c r="BE269"/>
  <c r="BE281"/>
  <c r="BE282"/>
  <c r="BE284"/>
  <c r="BE300"/>
  <c r="BE306"/>
  <c r="BE308"/>
  <c r="BE331"/>
  <c r="BE335"/>
  <c r="BE367"/>
  <c r="BE403"/>
  <c r="BE443"/>
  <c i="3" r="J55"/>
  <c r="J77"/>
  <c r="BE104"/>
  <c r="BE111"/>
  <c r="BE117"/>
  <c r="BE125"/>
  <c i="4" r="BE86"/>
  <c i="5" r="J52"/>
  <c r="J55"/>
  <c r="BE95"/>
  <c r="BE105"/>
  <c r="BE114"/>
  <c r="BE119"/>
  <c r="BE126"/>
  <c i="6" r="J52"/>
  <c r="J55"/>
  <c r="BE85"/>
  <c r="BE92"/>
  <c r="BE101"/>
  <c r="BE105"/>
  <c i="7" r="J52"/>
  <c r="F55"/>
  <c r="BE85"/>
  <c r="BE92"/>
  <c r="BE93"/>
  <c r="BE101"/>
  <c r="BE103"/>
  <c r="BE109"/>
  <c r="BE112"/>
  <c r="BE113"/>
  <c r="BE115"/>
  <c i="8" r="J52"/>
  <c r="E72"/>
  <c r="J79"/>
  <c r="BE84"/>
  <c r="BE88"/>
  <c r="BE91"/>
  <c r="BE92"/>
  <c r="BE93"/>
  <c r="BE94"/>
  <c r="BE95"/>
  <c r="BE96"/>
  <c r="BE102"/>
  <c r="BE105"/>
  <c r="BE106"/>
  <c i="9" r="F55"/>
  <c r="BE88"/>
  <c r="BE96"/>
  <c r="BE98"/>
  <c i="2" r="J52"/>
  <c r="BE146"/>
  <c r="BE164"/>
  <c r="BE210"/>
  <c r="BE214"/>
  <c r="BE218"/>
  <c r="BE231"/>
  <c r="BE234"/>
  <c r="BE238"/>
  <c r="BE242"/>
  <c r="BE244"/>
  <c r="BE247"/>
  <c r="BE248"/>
  <c r="BE257"/>
  <c r="BE259"/>
  <c r="BE261"/>
  <c r="BE267"/>
  <c r="BE278"/>
  <c r="BE340"/>
  <c r="BE352"/>
  <c r="BE385"/>
  <c r="BE388"/>
  <c r="BE415"/>
  <c r="BE459"/>
  <c r="BK233"/>
  <c r="J233"/>
  <c r="J66"/>
  <c i="3" r="E48"/>
  <c r="F55"/>
  <c r="BE87"/>
  <c r="BE89"/>
  <c r="BE99"/>
  <c r="BE109"/>
  <c r="BE114"/>
  <c r="BE118"/>
  <c r="BE123"/>
  <c i="4" r="J52"/>
  <c r="E72"/>
  <c r="J79"/>
  <c r="BE90"/>
  <c r="BE91"/>
  <c i="5" r="E48"/>
  <c r="BE90"/>
  <c r="BE91"/>
  <c r="BE92"/>
  <c r="BE97"/>
  <c r="BE106"/>
  <c r="BE113"/>
  <c r="BE117"/>
  <c r="BE118"/>
  <c r="BE121"/>
  <c r="BE124"/>
  <c i="6" r="F80"/>
  <c r="BE93"/>
  <c r="BE95"/>
  <c r="BE102"/>
  <c r="BE103"/>
  <c r="BE104"/>
  <c r="BE106"/>
  <c r="BE107"/>
  <c i="7" r="E48"/>
  <c r="J55"/>
  <c r="BE84"/>
  <c r="BE86"/>
  <c r="BE88"/>
  <c r="BE91"/>
  <c r="BE95"/>
  <c r="BE99"/>
  <c r="BE102"/>
  <c r="BE105"/>
  <c r="BE106"/>
  <c r="BE110"/>
  <c r="BE119"/>
  <c i="8" r="F55"/>
  <c r="BE87"/>
  <c r="BE89"/>
  <c r="BE90"/>
  <c r="BE110"/>
  <c r="BE112"/>
  <c i="9" r="J52"/>
  <c r="J55"/>
  <c r="BE83"/>
  <c r="BE86"/>
  <c r="BE87"/>
  <c r="BE90"/>
  <c r="BE91"/>
  <c r="BE100"/>
  <c i="2" r="F55"/>
  <c r="BE100"/>
  <c r="BE110"/>
  <c r="BE120"/>
  <c r="BE122"/>
  <c r="BE128"/>
  <c r="BE132"/>
  <c r="BE148"/>
  <c r="BE169"/>
  <c r="BE180"/>
  <c r="BE197"/>
  <c r="BE216"/>
  <c r="BE226"/>
  <c r="BE228"/>
  <c r="BE245"/>
  <c r="BE255"/>
  <c r="BE287"/>
  <c r="BE313"/>
  <c r="BE333"/>
  <c r="BE342"/>
  <c r="BE376"/>
  <c r="BE393"/>
  <c r="BE421"/>
  <c r="BE428"/>
  <c r="BE430"/>
  <c r="BE453"/>
  <c r="BE457"/>
  <c r="BK445"/>
  <c r="J445"/>
  <c r="J76"/>
  <c i="3" r="BE88"/>
  <c r="BE94"/>
  <c r="BE98"/>
  <c r="BE122"/>
  <c i="4" r="F55"/>
  <c r="BE85"/>
  <c r="BE87"/>
  <c i="5" r="BE86"/>
  <c r="BE88"/>
  <c r="BE94"/>
  <c r="BE99"/>
  <c r="BE101"/>
  <c r="BE102"/>
  <c r="BE103"/>
  <c r="BE109"/>
  <c r="BE112"/>
  <c r="BE120"/>
  <c r="BE123"/>
  <c r="BE127"/>
  <c i="6" r="E48"/>
  <c r="BE87"/>
  <c r="BE89"/>
  <c r="BE97"/>
  <c r="BE99"/>
  <c i="7" r="BE87"/>
  <c r="BE89"/>
  <c r="BE94"/>
  <c r="BE100"/>
  <c r="BE107"/>
  <c r="BE108"/>
  <c r="BE116"/>
  <c i="8" r="BE85"/>
  <c r="BE86"/>
  <c r="BE97"/>
  <c r="BE98"/>
  <c r="BE99"/>
  <c r="BE101"/>
  <c r="BE113"/>
  <c r="BE114"/>
  <c r="BE115"/>
  <c r="BE116"/>
  <c r="BE117"/>
  <c i="9" r="BE85"/>
  <c r="BE89"/>
  <c r="BE92"/>
  <c r="BE94"/>
  <c r="BE102"/>
  <c r="BE108"/>
  <c r="BE112"/>
  <c r="BE116"/>
  <c r="BE118"/>
  <c r="BE119"/>
  <c r="BE120"/>
  <c i="10" r="E48"/>
  <c r="J52"/>
  <c r="F55"/>
  <c r="BE87"/>
  <c r="BE93"/>
  <c i="2" r="BE105"/>
  <c r="BE136"/>
  <c r="BE139"/>
  <c r="BE147"/>
  <c r="BE184"/>
  <c r="BE204"/>
  <c r="BE212"/>
  <c r="BE215"/>
  <c r="BE219"/>
  <c r="BE224"/>
  <c r="BE240"/>
  <c r="BE243"/>
  <c r="BE249"/>
  <c r="BE252"/>
  <c r="BE265"/>
  <c r="BE275"/>
  <c r="BE293"/>
  <c r="BE302"/>
  <c r="BE304"/>
  <c r="BE311"/>
  <c r="BE316"/>
  <c r="BE338"/>
  <c r="BE369"/>
  <c r="BE390"/>
  <c r="BE400"/>
  <c r="BE406"/>
  <c r="BE412"/>
  <c r="BE433"/>
  <c r="BE437"/>
  <c r="BE441"/>
  <c r="BE446"/>
  <c r="BE463"/>
  <c r="BE465"/>
  <c r="BE470"/>
  <c r="BE476"/>
  <c r="BK237"/>
  <c r="J237"/>
  <c r="J68"/>
  <c r="BK239"/>
  <c r="J239"/>
  <c r="J69"/>
  <c i="3" r="BE86"/>
  <c r="BE91"/>
  <c i="5" r="F55"/>
  <c r="BE87"/>
  <c r="BE89"/>
  <c r="BE93"/>
  <c r="BE98"/>
  <c r="BE100"/>
  <c r="BE107"/>
  <c r="BE108"/>
  <c r="BE111"/>
  <c r="BE115"/>
  <c r="BE122"/>
  <c r="BE125"/>
  <c i="6" r="BE86"/>
  <c r="BE90"/>
  <c r="BE94"/>
  <c r="BE96"/>
  <c r="BE98"/>
  <c i="7" r="BE90"/>
  <c r="BE96"/>
  <c r="BE97"/>
  <c r="BE98"/>
  <c r="BE114"/>
  <c r="BE117"/>
  <c r="BE118"/>
  <c i="8" r="BE103"/>
  <c r="BE104"/>
  <c r="BE107"/>
  <c r="BE108"/>
  <c r="BE111"/>
  <c i="9" r="E48"/>
  <c r="BE84"/>
  <c r="BE104"/>
  <c r="BE106"/>
  <c r="BE110"/>
  <c r="BE115"/>
  <c r="BE117"/>
  <c r="BE121"/>
  <c r="BK82"/>
  <c r="J82"/>
  <c r="J59"/>
  <c i="10" r="J55"/>
  <c r="BE89"/>
  <c r="BE91"/>
  <c r="BK86"/>
  <c r="J86"/>
  <c r="J61"/>
  <c r="BK88"/>
  <c r="J88"/>
  <c r="J62"/>
  <c r="BK90"/>
  <c r="J90"/>
  <c r="J63"/>
  <c r="BK92"/>
  <c r="J92"/>
  <c r="J64"/>
  <c i="8" r="F36"/>
  <c i="1" r="BC61"/>
  <c i="7" r="J34"/>
  <c i="1" r="AW60"/>
  <c i="5" r="J34"/>
  <c i="1" r="AW58"/>
  <c i="10" r="F34"/>
  <c i="1" r="BA63"/>
  <c i="4" r="F34"/>
  <c i="1" r="BA57"/>
  <c i="5" r="F36"/>
  <c i="1" r="BC58"/>
  <c i="8" r="F35"/>
  <c i="1" r="BB61"/>
  <c i="10" r="J34"/>
  <c i="1" r="AW63"/>
  <c i="5" r="F37"/>
  <c i="1" r="BD58"/>
  <c i="7" r="F36"/>
  <c i="1" r="BC60"/>
  <c i="10" r="F37"/>
  <c i="1" r="BD63"/>
  <c i="3" r="F37"/>
  <c i="1" r="BD56"/>
  <c i="3" r="J34"/>
  <c i="1" r="AW56"/>
  <c i="5" r="F35"/>
  <c i="1" r="BB58"/>
  <c i="10" r="F36"/>
  <c i="1" r="BC63"/>
  <c i="3" r="F36"/>
  <c i="1" r="BC56"/>
  <c i="7" r="F34"/>
  <c i="1" r="BA60"/>
  <c i="6" r="F37"/>
  <c i="1" r="BD59"/>
  <c i="4" r="F36"/>
  <c i="1" r="BC57"/>
  <c i="6" r="F36"/>
  <c i="1" r="BC59"/>
  <c i="3" r="F35"/>
  <c i="1" r="BB56"/>
  <c i="8" r="J34"/>
  <c i="1" r="AW61"/>
  <c i="9" r="F37"/>
  <c i="1" r="BD62"/>
  <c i="8" r="F34"/>
  <c i="1" r="BA61"/>
  <c i="2" r="F34"/>
  <c i="1" r="BA55"/>
  <c i="4" r="J34"/>
  <c i="1" r="AW57"/>
  <c i="3" r="F34"/>
  <c i="1" r="BA56"/>
  <c i="10" r="F35"/>
  <c i="1" r="BB63"/>
  <c i="2" r="F36"/>
  <c i="1" r="BC55"/>
  <c i="2" r="F35"/>
  <c i="1" r="BB55"/>
  <c i="9" r="F34"/>
  <c i="1" r="BA62"/>
  <c i="6" r="J34"/>
  <c i="1" r="AW59"/>
  <c i="2" r="F37"/>
  <c i="1" r="BD55"/>
  <c i="8" r="F37"/>
  <c i="1" r="BD61"/>
  <c i="2" r="J34"/>
  <c i="1" r="AW55"/>
  <c i="7" r="F35"/>
  <c i="1" r="BB60"/>
  <c i="9" r="J34"/>
  <c i="1" r="AW62"/>
  <c i="4" r="F37"/>
  <c i="1" r="BD57"/>
  <c i="7" r="F37"/>
  <c i="1" r="BD60"/>
  <c i="6" r="F34"/>
  <c i="1" r="BA59"/>
  <c i="9" r="F35"/>
  <c i="1" r="BB62"/>
  <c i="6" r="F35"/>
  <c i="1" r="BB59"/>
  <c i="9" r="F36"/>
  <c i="1" r="BC62"/>
  <c i="4" r="F35"/>
  <c i="1" r="BB57"/>
  <c i="5" r="F34"/>
  <c i="1" r="BA58"/>
  <c i="2" l="1" r="R236"/>
  <c r="T236"/>
  <c r="P236"/>
  <c i="9" r="T82"/>
  <c i="4" r="BK83"/>
  <c r="BK82"/>
  <c r="J82"/>
  <c i="5" r="T84"/>
  <c i="8" r="P82"/>
  <c i="1" r="AU61"/>
  <c i="4" r="T83"/>
  <c r="T82"/>
  <c i="2" r="R98"/>
  <c r="R97"/>
  <c i="3" r="T84"/>
  <c r="T83"/>
  <c i="8" r="R82"/>
  <c i="7" r="T82"/>
  <c r="R82"/>
  <c i="8" r="BK82"/>
  <c r="J82"/>
  <c i="6" r="P83"/>
  <c i="1" r="AU59"/>
  <c i="5" r="P84"/>
  <c i="1" r="AU58"/>
  <c i="2" r="T98"/>
  <c r="T97"/>
  <c i="5" r="R84"/>
  <c i="6" r="T83"/>
  <c i="3" r="R84"/>
  <c r="R83"/>
  <c i="4" r="R83"/>
  <c r="R82"/>
  <c i="2" r="P98"/>
  <c r="P97"/>
  <c i="1" r="AU55"/>
  <c i="3" r="P84"/>
  <c r="P83"/>
  <c i="1" r="AU56"/>
  <c i="3" r="BK84"/>
  <c r="J84"/>
  <c r="J60"/>
  <c i="4" r="J59"/>
  <c r="J84"/>
  <c r="J61"/>
  <c i="5" r="BK84"/>
  <c r="J84"/>
  <c r="J59"/>
  <c i="6" r="J84"/>
  <c r="J60"/>
  <c i="2" r="BK98"/>
  <c r="BK236"/>
  <c r="J236"/>
  <c r="J67"/>
  <c i="4" r="J83"/>
  <c r="J60"/>
  <c i="7" r="J83"/>
  <c r="J60"/>
  <c i="8" r="J83"/>
  <c r="J60"/>
  <c i="10" r="BK85"/>
  <c r="J85"/>
  <c r="J60"/>
  <c i="6" r="J33"/>
  <c i="1" r="AV59"/>
  <c r="AT59"/>
  <c i="4" r="J30"/>
  <c i="1" r="AG57"/>
  <c i="6" r="J30"/>
  <c i="1" r="AG59"/>
  <c i="4" r="J33"/>
  <c i="1" r="AV57"/>
  <c r="AT57"/>
  <c i="9" r="J33"/>
  <c i="1" r="AV62"/>
  <c r="AT62"/>
  <c i="8" r="J30"/>
  <c i="1" r="AG61"/>
  <c i="3" r="F33"/>
  <c i="1" r="AZ56"/>
  <c i="8" r="F33"/>
  <c i="1" r="AZ61"/>
  <c i="4" r="F33"/>
  <c i="1" r="AZ57"/>
  <c i="10" r="J33"/>
  <c i="1" r="AV63"/>
  <c r="AT63"/>
  <c i="7" r="J30"/>
  <c i="1" r="AG60"/>
  <c i="3" r="J33"/>
  <c i="1" r="AV56"/>
  <c r="AT56"/>
  <c r="BC54"/>
  <c r="W32"/>
  <c i="2" r="F33"/>
  <c i="1" r="AZ55"/>
  <c r="BA54"/>
  <c r="AW54"/>
  <c r="AK30"/>
  <c i="6" r="F33"/>
  <c i="1" r="AZ59"/>
  <c i="2" r="J33"/>
  <c i="1" r="AV55"/>
  <c r="AT55"/>
  <c i="7" r="F33"/>
  <c i="1" r="AZ60"/>
  <c i="9" r="F33"/>
  <c i="1" r="AZ62"/>
  <c i="5" r="F33"/>
  <c i="1" r="AZ58"/>
  <c i="7" r="J33"/>
  <c i="1" r="AV60"/>
  <c r="AT60"/>
  <c i="10" r="F33"/>
  <c i="1" r="AZ63"/>
  <c r="BB54"/>
  <c r="W31"/>
  <c i="8" r="J33"/>
  <c i="1" r="AV61"/>
  <c r="AT61"/>
  <c i="9" r="J30"/>
  <c i="1" r="AG62"/>
  <c r="AN62"/>
  <c r="BD54"/>
  <c r="W33"/>
  <c i="5" r="J33"/>
  <c i="1" r="AV58"/>
  <c r="AT58"/>
  <c i="2" l="1" r="BK97"/>
  <c r="J97"/>
  <c r="J59"/>
  <c i="8" r="J39"/>
  <c i="6" r="J39"/>
  <c i="9" r="J39"/>
  <c i="7" r="J39"/>
  <c i="8" r="J59"/>
  <c i="4" r="J39"/>
  <c i="2" r="J98"/>
  <c r="J60"/>
  <c i="3" r="BK83"/>
  <c r="J83"/>
  <c i="10" r="BK84"/>
  <c r="J84"/>
  <c i="1" r="AN57"/>
  <c r="AN59"/>
  <c r="AN61"/>
  <c r="AN60"/>
  <c i="5" r="J30"/>
  <c i="1" r="AG58"/>
  <c r="AN58"/>
  <c r="AX54"/>
  <c r="AZ54"/>
  <c r="W29"/>
  <c r="AY54"/>
  <c r="W30"/>
  <c i="3" r="J30"/>
  <c i="1" r="AG56"/>
  <c r="AN56"/>
  <c i="10" r="J30"/>
  <c i="1" r="AG63"/>
  <c r="AN63"/>
  <c r="AU54"/>
  <c i="3" l="1" r="J39"/>
  <c r="J59"/>
  <c i="5" r="J39"/>
  <c i="10" r="J59"/>
  <c r="J39"/>
  <c i="1" r="AV54"/>
  <c r="AK29"/>
  <c i="2" r="J30"/>
  <c i="1" r="AG55"/>
  <c r="AN55"/>
  <c i="2" l="1" r="J39"/>
  <c i="1" r="AT54"/>
  <c r="AG54"/>
  <c r="AN54"/>
  <c l="1" r="AK26"/>
  <c r="AK35"/>
</calcChain>
</file>

<file path=xl/sharedStrings.xml><?xml version="1.0" encoding="utf-8"?>
<sst xmlns="http://schemas.openxmlformats.org/spreadsheetml/2006/main">
  <si>
    <t>Export Komplet</t>
  </si>
  <si>
    <t>VZ</t>
  </si>
  <si>
    <t>2.0</t>
  </si>
  <si>
    <t>ZAMOK</t>
  </si>
  <si>
    <t>False</t>
  </si>
  <si>
    <t>{c6b3f6c5-5589-4dd7-97e6-d6fbfe85732e}</t>
  </si>
  <si>
    <t>0,01</t>
  </si>
  <si>
    <t>21</t>
  </si>
  <si>
    <t>15</t>
  </si>
  <si>
    <t>REKAPITULACE STAVBY</t>
  </si>
  <si>
    <t xml:space="preserve">v ---  níže se nacházejí doplnkové a pomocné údaje k sestavám  --- v</t>
  </si>
  <si>
    <t>Návod na vyplnění</t>
  </si>
  <si>
    <t>0,001</t>
  </si>
  <si>
    <t>Kód:</t>
  </si>
  <si>
    <t>2020-027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</si>
  <si>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</si>
  <si>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</si>
  <si>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MŠ Sendražice</t>
  </si>
  <si>
    <t>KSO:</t>
  </si>
  <si>
    <t/>
  </si>
  <si>
    <t>CC-CZ:</t>
  </si>
  <si>
    <t>Místo:</t>
  </si>
  <si>
    <t>parc. č. st 600</t>
  </si>
  <si>
    <t>Datum:</t>
  </si>
  <si>
    <t>12. 5. 2020</t>
  </si>
  <si>
    <t>Zadavatel:</t>
  </si>
  <si>
    <t>IČ:</t>
  </si>
  <si>
    <t>Město Kolín</t>
  </si>
  <si>
    <t>DIČ:</t>
  </si>
  <si>
    <t>Uchazeč:</t>
  </si>
  <si>
    <t>Vyplň údaj</t>
  </si>
  <si>
    <t>Projektant:</t>
  </si>
  <si>
    <t>Revitali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</si>
  <si>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</si>
  <si>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</si>
  <si>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</si>
  <si>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</si>
  <si>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</si>
  <si>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</si>
  <si>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</si>
  <si>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</si>
  <si>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</si>
  <si>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</si>
  <si>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</si>
  <si>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</si>
  <si>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</si>
  <si>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</si>
  <si>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</si>
  <si>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</si>
  <si>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</si>
  <si>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</si>
  <si>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</si>
  <si>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</si>
  <si>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</si>
  <si>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</si>
  <si>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</si>
  <si>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</si>
  <si>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</si>
  <si>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</si>
  <si>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</si>
  <si>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</si>
  <si>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</si>
  <si>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</si>
  <si>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</si>
  <si>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</si>
  <si>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</si>
  <si>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</si>
  <si>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</si>
  <si>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</si>
  <si>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</si>
  <si>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</si>
  <si>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</si>
  <si>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</si>
  <si>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</si>
  <si>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</si>
  <si>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</si>
  <si>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</si>
  <si>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</si>
  <si>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část</t>
  </si>
  <si>
    <t>STA</t>
  </si>
  <si>
    <t>1</t>
  </si>
  <si>
    <t>{c64d3d05-7133-4993-8c12-da42e6733147}</t>
  </si>
  <si>
    <t>2</t>
  </si>
  <si>
    <t>11</t>
  </si>
  <si>
    <t>Ostatní prvky</t>
  </si>
  <si>
    <t>{075708d8-5397-4306-bbd0-e965ab21e61f}</t>
  </si>
  <si>
    <t>12</t>
  </si>
  <si>
    <t>Zámečnické a truhlářské prvky</t>
  </si>
  <si>
    <t>{c5191112-e076-4d7f-b736-c60f8a1e635f}</t>
  </si>
  <si>
    <t>Vytápění</t>
  </si>
  <si>
    <t>{911a6611-a956-4452-9e84-522dd2d9f8d6}</t>
  </si>
  <si>
    <t>22</t>
  </si>
  <si>
    <t>Vzduchotechnika</t>
  </si>
  <si>
    <t>{e562e661-7c9e-478a-9902-b306f34dce89}</t>
  </si>
  <si>
    <t>23</t>
  </si>
  <si>
    <t>Vodovod</t>
  </si>
  <si>
    <t>{41f56503-af3b-4eb7-bb87-0a1048ecae17}</t>
  </si>
  <si>
    <t>24</t>
  </si>
  <si>
    <t>Kanalizace</t>
  </si>
  <si>
    <t>{67fb09ae-a874-4b02-830d-fcdf3b1178cf}</t>
  </si>
  <si>
    <t>25</t>
  </si>
  <si>
    <t>Elektroinstalace</t>
  </si>
  <si>
    <t>{293b81af-267d-4947-828c-1275da03119f}</t>
  </si>
  <si>
    <t>31</t>
  </si>
  <si>
    <t>VRN</t>
  </si>
  <si>
    <t>VON</t>
  </si>
  <si>
    <t>{8b911e0f-f29c-46f6-bf5b-ff1d6a95b9b0}</t>
  </si>
  <si>
    <t>KRYCÍ LIST SOUPISU PRACÍ</t>
  </si>
  <si>
    <t>Objekt:</t>
  </si>
  <si>
    <t>01 - Stavební část</t>
  </si>
  <si>
    <t>REKAPITULACE ČLENĚNÍ SOUPISU PRACÍ</t>
  </si>
  <si>
    <t>Kód dílu - Popis</t>
  </si>
  <si>
    <t>Cena celkem [CZK]</t>
  </si>
  <si>
    <t>-1</t>
  </si>
  <si>
    <t>HSV - Práce a dodávky HSV</t>
  </si>
  <si>
    <t xml:space="preserve">    1 - Zemní práce</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</si>
  <si>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</si>
  <si>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</si>
  <si>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</si>
  <si>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</si>
  <si>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</si>
  <si>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</si>
  <si>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</si>
  <si>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</si>
  <si>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</si>
  <si>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</si>
  <si>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</si>
  <si>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</si>
  <si>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</si>
  <si>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</si>
  <si>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</si>
  <si>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</si>
  <si>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</si>
  <si>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</si>
  <si>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</si>
  <si>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</si>
  <si>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</si>
  <si>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</si>
  <si>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</si>
  <si>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</si>
  <si>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</si>
  <si>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</si>
  <si>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</si>
  <si>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</si>
  <si>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</si>
  <si>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</si>
  <si>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</si>
  <si>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</si>
  <si>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</si>
  <si>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</si>
  <si>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</si>
  <si>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</si>
  <si>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m2</t>
  </si>
  <si>
    <t>CS ÚRS 2020 01</t>
  </si>
  <si>
    <t>4</t>
  </si>
  <si>
    <t>1083981685</t>
  </si>
  <si>
    <t>PSC</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</si>
  <si>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</si>
  <si>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VV</t>
  </si>
  <si>
    <t>drážka pro kanalizaci - měřeno dwg</t>
  </si>
  <si>
    <t>mimo objekt</t>
  </si>
  <si>
    <t>"chodník" 1,0*0,3</t>
  </si>
  <si>
    <t>113107044</t>
  </si>
  <si>
    <t>Odstranění podkladů nebo krytů při překopech inženýrských sítí s přemístěním hmot na skládku ve vzdálenosti do 3 m nebo s naložením na dopravní prostředek ručně živičných, o tl. vrstvy přes 150 do 200 mm</t>
  </si>
  <si>
    <t>728782738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</si>
  <si>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</si>
  <si>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"komunikace" (0,76+1,625+8,485)*0,3</t>
  </si>
  <si>
    <t>3</t>
  </si>
  <si>
    <t>132212111</t>
  </si>
  <si>
    <t>Hloubení rýh šířky do 800 mm ručně zapažených i nezapažených, s urovnáním dna do předepsaného profilu a spádu v hornině třídy těžitelnosti I skupiny 3 soudržných</t>
  </si>
  <si>
    <t>m3</t>
  </si>
  <si>
    <t>-1521170919</t>
  </si>
  <si>
    <t xml:space="preserve">Poznámka k souboru cen:_x000d_
1. V cenách jsou započteny i náklady na přehození výkopku na přilehlém terénu na vzdálenost do 3 m od podélné osy rýhy nebo naložení výkopku na dopravní prostředek._x000d_
</t>
  </si>
  <si>
    <t>uvnitř objektu</t>
  </si>
  <si>
    <t>(3,85+2,25+0,75+5,75+0,9+3,0+1,0)*0,3*0,5</t>
  </si>
  <si>
    <t>Mezisoučet</t>
  </si>
  <si>
    <t>(1,76+1,625+8,485)*0,3*0,6</t>
  </si>
  <si>
    <t>Součet</t>
  </si>
  <si>
    <t>13300R101</t>
  </si>
  <si>
    <t>Zpětný zásyp a obsyp potrubí ve výkopu pro kanalizaci</t>
  </si>
  <si>
    <t>soubor</t>
  </si>
  <si>
    <t>-978813283</t>
  </si>
  <si>
    <t>Svislé a kompletní konstrukce</t>
  </si>
  <si>
    <t>5</t>
  </si>
  <si>
    <t>317944321</t>
  </si>
  <si>
    <t>Válcované nosníky dodatečně osazované do připravených otvorů bez zazdění hlav do č. 12</t>
  </si>
  <si>
    <t>t</t>
  </si>
  <si>
    <t>-322717016</t>
  </si>
  <si>
    <t xml:space="preserve">Poznámka k souboru cen:_x000d_
1. V cenách jsou zahrnuty náklady na dodávku a montáž válcovaných nosníků._x000d_
2. Ceny jsou určeny pouze pro ocenění konstrukce překladů nad otvory._x000d_
</t>
  </si>
  <si>
    <t>IPN 100 - 8,34kg/m</t>
  </si>
  <si>
    <t>"N01" 1,3*2*8,34*0,001</t>
  </si>
  <si>
    <t>"N02" 2,0*2*8,34*0,001</t>
  </si>
  <si>
    <t>6</t>
  </si>
  <si>
    <t>342272225</t>
  </si>
  <si>
    <t>Příčky z pórobetonových tvárnic hladkých na tenké maltové lože objemová hmotnost do 500 kg/m3, tloušťka příčky 100 mm</t>
  </si>
  <si>
    <t>-1858836955</t>
  </si>
  <si>
    <t>B1</t>
  </si>
  <si>
    <t>(1,39+0,975)*3,3</t>
  </si>
  <si>
    <t>Úpravy povrchů, podlahy a osazování výplní</t>
  </si>
  <si>
    <t>7</t>
  </si>
  <si>
    <t>611325421</t>
  </si>
  <si>
    <t>Oprava vápenocementové omítky vnitřních ploch štukové dvouvrstvé, tloušťky do 20 mm a tloušťky štuku do 3 mm stropů, v rozsahu opravované plochy do 10%</t>
  </si>
  <si>
    <t>-1237009453</t>
  </si>
  <si>
    <t xml:space="preserve">Poznámka k souboru cen:_x000d_
1. Pro ocenění opravy omítek plochy do 1 m2 se použijí ceny souboru cen 61. 32-52.. Vápenocementová omítka jednotlivých malých ploch._x000d_
</t>
  </si>
  <si>
    <t>celková plocha</t>
  </si>
  <si>
    <t>67,0</t>
  </si>
  <si>
    <t>8</t>
  </si>
  <si>
    <t>612131121</t>
  </si>
  <si>
    <t>Podkladní a spojovací vrstva vnitřních omítaných ploch penetrace akrylát-silikonová nanášená ručně stěn</t>
  </si>
  <si>
    <t>2019620236</t>
  </si>
  <si>
    <t>(1,39+0,975)*3,3*2</t>
  </si>
  <si>
    <t>9</t>
  </si>
  <si>
    <t>612321141</t>
  </si>
  <si>
    <t>Omítka vápenocementová vnitřních ploch nanášená ručně dvouvrstvá, tloušťky jádrové omítky do 10 mm a tloušťky štuku do 3 mm štuková svislých konstrukcí stěn</t>
  </si>
  <si>
    <t>1615954328</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</si>
  <si>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</si>
  <si>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(1,325+0,775)*1,3</t>
  </si>
  <si>
    <t>10</t>
  </si>
  <si>
    <t>612325221</t>
  </si>
  <si>
    <t>Vápenocementová omítka jednotlivých malých ploch štuková na stěnách, plochy jednotlivě do 0,09 m2</t>
  </si>
  <si>
    <t>kus</t>
  </si>
  <si>
    <t>-1206346335</t>
  </si>
  <si>
    <t>612325222</t>
  </si>
  <si>
    <t>Vápenocementová omítka jednotlivých malých ploch štuková na stěnách, plochy jednotlivě přes 0,09 do 0,25 m2</t>
  </si>
  <si>
    <t>919081934</t>
  </si>
  <si>
    <t>612325223</t>
  </si>
  <si>
    <t>Vápenocementová omítka jednotlivých malých ploch štuková na stěnách, plochy jednotlivě přes 0,25 do 1 m2</t>
  </si>
  <si>
    <t>1450388460</t>
  </si>
  <si>
    <t>13</t>
  </si>
  <si>
    <t>612325423</t>
  </si>
  <si>
    <t>Oprava vápenocementové omítky vnitřních ploch štukové dvouvrstvé, tloušťky do 20 mm a tloušťky štuku do 3 mm stěn, v rozsahu opravované plochy přes 30 do 50%</t>
  </si>
  <si>
    <t>-1103867533</t>
  </si>
  <si>
    <t>10,2*3,3</t>
  </si>
  <si>
    <t>9,2*1,3</t>
  </si>
  <si>
    <t>10,0*1,3</t>
  </si>
  <si>
    <t>4,0*3,3</t>
  </si>
  <si>
    <t>11,7*3,3</t>
  </si>
  <si>
    <t>4,9*1,3</t>
  </si>
  <si>
    <t>27,1*3,3</t>
  </si>
  <si>
    <t>14</t>
  </si>
  <si>
    <t>631312141</t>
  </si>
  <si>
    <t>Doplnění dosavadních mazanin prostým betonem s dodáním hmot, bez potěru, plochy jednotlivě rýh v dosavadních mazaninách</t>
  </si>
  <si>
    <t>2048532945</t>
  </si>
  <si>
    <t>(3,85+2,25+0,75+5,75+0,9+3,0+1,0)*0,3*0,15</t>
  </si>
  <si>
    <t>642942611</t>
  </si>
  <si>
    <t>Osazování zárubní nebo rámů kovových dveřních lisovaných nebo z úhelníků bez dveřních křídel na montážní pěnu, plochy otvoru do 2,5 m2</t>
  </si>
  <si>
    <t>-428726465</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</si>
  <si>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</si>
  <si>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"D05" 1</t>
  </si>
  <si>
    <t>16</t>
  </si>
  <si>
    <t>M</t>
  </si>
  <si>
    <t>55331350</t>
  </si>
  <si>
    <t>zárubeň ocelová pro běžné zdění a pórobeton 100 levá/pravá 800</t>
  </si>
  <si>
    <t>623735662</t>
  </si>
  <si>
    <t>Ostatní konstrukce a práce, bourání</t>
  </si>
  <si>
    <t>17</t>
  </si>
  <si>
    <t>919735114</t>
  </si>
  <si>
    <t>Řezání stávajícího živičného krytu nebo podkladu hloubky přes 150 do 200 mm</t>
  </si>
  <si>
    <t>m</t>
  </si>
  <si>
    <t>-86852657</t>
  </si>
  <si>
    <t xml:space="preserve">Poznámka k souboru cen:_x000d_
1. V cenách jsou započteny i náklady na spotřebu vody._x000d_
</t>
  </si>
  <si>
    <t>"komunkace" (0,76+1,625+8,485)*2</t>
  </si>
  <si>
    <t>18</t>
  </si>
  <si>
    <t>949101111</t>
  </si>
  <si>
    <t>Lešení pomocné pracovní pro objekty pozemních staveb pro zatížení do 150 kg/m2, o výšce lešeňové podlahy do 1,9 m</t>
  </si>
  <si>
    <t>-142362207</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</si>
  <si>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</si>
  <si>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celková podlahová plocha</t>
  </si>
  <si>
    <t>19</t>
  </si>
  <si>
    <t>952901111</t>
  </si>
  <si>
    <t>Vyčištění budov nebo objektů před předáním do užívání budov bytové nebo občanské výstavby, světlé výšky podlaží do 4 m</t>
  </si>
  <si>
    <t>-314459154</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</si>
  <si>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</si>
  <si>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20</t>
  </si>
  <si>
    <t>961055111</t>
  </si>
  <si>
    <t>Bourání základů z betonu železového</t>
  </si>
  <si>
    <t>-1720439005</t>
  </si>
  <si>
    <t>(3,85+2,25+0,75+5,75+0,9+3,0+1,0)*0,3*0,2</t>
  </si>
  <si>
    <t>962031132</t>
  </si>
  <si>
    <t>Bourání příček z cihel, tvárnic nebo příčkovek z cihel pálených, plných nebo dutých na maltu vápennou nebo vápenocementovou, tl. do 100 mm</t>
  </si>
  <si>
    <t>981363218</t>
  </si>
  <si>
    <t>(1,3+0,915)*2,3-(0,7*2,02)</t>
  </si>
  <si>
    <t>(1,2+1,98)*2,3-(0,7*2,02*2)</t>
  </si>
  <si>
    <t>968072455</t>
  </si>
  <si>
    <t>Vybourání kovových rámů oken s křídly, dveřních zárubní, vrat, stěn, ostění nebo obkladů dveřních zárubní, plochy do 2 m2</t>
  </si>
  <si>
    <t>-2104301429</t>
  </si>
  <si>
    <t xml:space="preserve">Poznámka k souboru cen:_x000d_
1. V cenách -2244 až -2559 jsou započteny i náklady na vyvěšení křídel._x000d_
2. Cenou -2641 se oceňuje i vybourání nosné ocelové konstrukce pro sádrokartonové příčky._x000d_
</t>
  </si>
  <si>
    <t>0,9*2,02*1</t>
  </si>
  <si>
    <t>0,7*2,02*4</t>
  </si>
  <si>
    <t>971033631</t>
  </si>
  <si>
    <t>Vybourání otvorů ve zdivu základovém nebo nadzákladovém z cihel, tvárnic, příčkovek z cihel pálených na maltu vápennou nebo vápenocementovou plochy do 4 m2, tl. do 150 mm</t>
  </si>
  <si>
    <t>815715260</t>
  </si>
  <si>
    <t>0,9*2,15</t>
  </si>
  <si>
    <t>1,65*2,15-(0,9*2,02)</t>
  </si>
  <si>
    <t>974042567</t>
  </si>
  <si>
    <t>Vysekání rýh v betonové nebo jiné monolitické dlažbě s betonovým podkladem do hl. 150 mm a šířky do 300 mm</t>
  </si>
  <si>
    <t>-52626902</t>
  </si>
  <si>
    <t>3,85+2,25+0,75+5,75+0,9+3,0+1,0</t>
  </si>
  <si>
    <t>977151116</t>
  </si>
  <si>
    <t>Jádrové vrty diamantovými korunkami do stavebních materiálů (železobetonu, betonu, cihel, obkladů, dlažeb, kamene) průměru přes 70 do 80 mm</t>
  </si>
  <si>
    <t>221697948</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</si>
  <si>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</si>
  <si>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"KAN" 0,45</t>
  </si>
  <si>
    <t>26</t>
  </si>
  <si>
    <t>977151122</t>
  </si>
  <si>
    <t>Jádrové vrty diamantovými korunkami do stavebních materiálů (železobetonu, betonu, cihel, obkladů, dlažeb, kamene) průměru přes 120 do 130 mm</t>
  </si>
  <si>
    <t>1376259178</t>
  </si>
  <si>
    <t>"VZT" 0,45*2</t>
  </si>
  <si>
    <t>27</t>
  </si>
  <si>
    <t>977151124</t>
  </si>
  <si>
    <t>Jádrové vrty diamantovými korunkami do stavebních materiálů (železobetonu, betonu, cihel, obkladů, dlažeb, kamene) průměru přes 150 do 180 mm</t>
  </si>
  <si>
    <t>-1083040049</t>
  </si>
  <si>
    <t>"VZT" 0,45*3</t>
  </si>
  <si>
    <t>28</t>
  </si>
  <si>
    <t>978011121</t>
  </si>
  <si>
    <t>Otlučení vápenných nebo vápenocementových omítek vnitřních ploch stropů, v rozsahu přes 5 do 10 %</t>
  </si>
  <si>
    <t>-887913415</t>
  </si>
  <si>
    <t xml:space="preserve">Poznámka k souboru cen:_x000d_
1. Položky lze použít i pro ocenění otlučení sádrových, hliněných apod. vnitřních omítek._x000d_
</t>
  </si>
  <si>
    <t>29</t>
  </si>
  <si>
    <t>978013161</t>
  </si>
  <si>
    <t>Otlučení vápenných nebo vápenocementových omítek vnitřních ploch stěn s vyškrabáním spar, s očištěním zdiva, v rozsahu přes 30 do 50 %</t>
  </si>
  <si>
    <t>1951307614</t>
  </si>
  <si>
    <t>30</t>
  </si>
  <si>
    <t>97700R101</t>
  </si>
  <si>
    <t>Demontáže stávající elektroinstalace včetně svítidel a kompletace (odvoz a likvidace odpadu + poplatek) - rozsah dle PD</t>
  </si>
  <si>
    <t>-800583848</t>
  </si>
  <si>
    <t>97700R102</t>
  </si>
  <si>
    <t>Demontáže stávajícího rozvodu ZTI (odvoz a likvidace odpadu + poplatek) - rozsah dle PD</t>
  </si>
  <si>
    <t>190234505</t>
  </si>
  <si>
    <t>32</t>
  </si>
  <si>
    <t>97700R103</t>
  </si>
  <si>
    <t>Demontáže stávajícího rozvodu vytápění (odvoz a likvidace odpadu + poplatek) - rozsah dle PD</t>
  </si>
  <si>
    <t>1753776615</t>
  </si>
  <si>
    <t>33</t>
  </si>
  <si>
    <t>97700R104</t>
  </si>
  <si>
    <t>Demontáže stávajícího rozvodu VZT (odvoz a likvidace odpadu + poplatek) - rozsah dle PD</t>
  </si>
  <si>
    <t>-1002313922</t>
  </si>
  <si>
    <t>34</t>
  </si>
  <si>
    <t>98800R101</t>
  </si>
  <si>
    <t>Dodávka a montáž orientačního systému - čísla dveří, piktogramy, polepky, směrovky atd - kompletní provedení dle PD</t>
  </si>
  <si>
    <t>1420126856</t>
  </si>
  <si>
    <t>35</t>
  </si>
  <si>
    <t>98800R102</t>
  </si>
  <si>
    <t>Doplnění konstrukce podlah na původní niveletu (obsyp, zásyp, podsyp, deska) - kompletní provedení dle PD</t>
  </si>
  <si>
    <t>1090290288</t>
  </si>
  <si>
    <t>P</t>
  </si>
  <si>
    <t>Poznámka k položce:_x000d_
doplnění hydroizolace a mazaniny v jiných položkách</t>
  </si>
  <si>
    <t>36</t>
  </si>
  <si>
    <t>98800R103</t>
  </si>
  <si>
    <t>Uvedení komunikace do původního stavu (asfaltová komunikace a chodník) - kompletní provedení dle PD</t>
  </si>
  <si>
    <t>-1488052429</t>
  </si>
  <si>
    <t>997</t>
  </si>
  <si>
    <t>Přesun sutě</t>
  </si>
  <si>
    <t>37</t>
  </si>
  <si>
    <t>997013211</t>
  </si>
  <si>
    <t>Vnitrostaveništní doprava suti a vybouraných hmot vodorovně do 50 m svisle ručně pro budovy a haly výšky do 6 m</t>
  </si>
  <si>
    <t>-951481805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</si>
  <si>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</si>
  <si>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38</t>
  </si>
  <si>
    <t>997013501</t>
  </si>
  <si>
    <t>Odvoz suti a vybouraných hmot na skládku nebo meziskládku se složením, na vzdálenost do 1 km</t>
  </si>
  <si>
    <t>104816861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</si>
  <si>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</si>
  <si>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39</t>
  </si>
  <si>
    <t>997013509</t>
  </si>
  <si>
    <t>Odvoz suti a vybouraných hmot na skládku nebo meziskládku se složením, na vzdálenost Příplatek k ceně za každý další i započatý 1 km přes 1 km</t>
  </si>
  <si>
    <t>-1033208025</t>
  </si>
  <si>
    <t>18,644*14 'Přepočtené koeficientem množství</t>
  </si>
  <si>
    <t>40</t>
  </si>
  <si>
    <t>997013631</t>
  </si>
  <si>
    <t>Poplatek za uložení stavebního odpadu na skládce (skládkovné) směsného stavebního a demoličního zatříděného do Katalogu odpadů pod kódem 17 09 04</t>
  </si>
  <si>
    <t>-881771411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</si>
  <si>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</si>
  <si>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</si>
  <si>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</si>
  <si>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41</t>
  </si>
  <si>
    <t>998018001</t>
  </si>
  <si>
    <t>Přesun hmot pro budovy občanské výstavby, bydlení, výrobu a služby ruční - bez užití mechanizace vodorovná dopravní vzdálenost do 100 m pro budovy s jakoukoliv nosnou konstrukcí výšky do 6 m</t>
  </si>
  <si>
    <t>779246601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</si>
  <si>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</si>
  <si>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</si>
  <si>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</si>
  <si>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</si>
  <si>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</si>
  <si>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42</t>
  </si>
  <si>
    <t>71100R101</t>
  </si>
  <si>
    <t>Doplnění a napojení hydroizolačního souvrství podlahy v místě drážky pro kanalizaci - kompletní provedení dle PD</t>
  </si>
  <si>
    <t>1281433327</t>
  </si>
  <si>
    <t>721</t>
  </si>
  <si>
    <t>Zdravotechnika - vnitřní kanalizace</t>
  </si>
  <si>
    <t>43</t>
  </si>
  <si>
    <t>721210813</t>
  </si>
  <si>
    <t>Demontáž kanalizačního příslušenství vpustí podlahových z kyselinovzdorné kameniny DN 100</t>
  </si>
  <si>
    <t>2087009036</t>
  </si>
  <si>
    <t>725</t>
  </si>
  <si>
    <t>Zdravotechnika - zařizovací předměty</t>
  </si>
  <si>
    <t>44</t>
  </si>
  <si>
    <t>725110814</t>
  </si>
  <si>
    <t>Demontáž klozetů odsávacích nebo kombinačních</t>
  </si>
  <si>
    <t>1032139942</t>
  </si>
  <si>
    <t>45</t>
  </si>
  <si>
    <t>725130811</t>
  </si>
  <si>
    <t>Demontáž pisoárových stání s nádrží jednodílných</t>
  </si>
  <si>
    <t>679479</t>
  </si>
  <si>
    <t>46</t>
  </si>
  <si>
    <t>725210821</t>
  </si>
  <si>
    <t>Demontáž umyvadel bez výtokových armatur umyvadel</t>
  </si>
  <si>
    <t>386565451</t>
  </si>
  <si>
    <t>47</t>
  </si>
  <si>
    <t>725244325</t>
  </si>
  <si>
    <t>Sprchové dveře a zástěny zástěny sprchové do niky skleněné tl. 6 mm dveře otvíravé jednokřídlové, na vaničku šířky 1650 mm - ozn. D02 (kompletní provedení dle PD - Výpis výplní otvorů)</t>
  </si>
  <si>
    <t>-458060865</t>
  </si>
  <si>
    <t xml:space="preserve">Poznámka k souboru cen:_x000d_
1. V cenách -4904-4907 nejsou započteny náklady na dodání sprchových dveří a zástěn._x000d_
</t>
  </si>
  <si>
    <t>48</t>
  </si>
  <si>
    <t>725530823</t>
  </si>
  <si>
    <t>Demontáž elektrických zásobníkových ohřívačů vody tlakových od 50 do 200 l</t>
  </si>
  <si>
    <t>1665499464</t>
  </si>
  <si>
    <t>49</t>
  </si>
  <si>
    <t>725662800</t>
  </si>
  <si>
    <t xml:space="preserve">Demontáž infrazářičů </t>
  </si>
  <si>
    <t>-1136476669</t>
  </si>
  <si>
    <t>50</t>
  </si>
  <si>
    <t>725820801</t>
  </si>
  <si>
    <t xml:space="preserve">Demontáž baterií </t>
  </si>
  <si>
    <t>1461460884</t>
  </si>
  <si>
    <t>51</t>
  </si>
  <si>
    <t>998725101</t>
  </si>
  <si>
    <t>Přesun hmot pro zařizovací předměty stanovený z hmotnosti přesunovaného materiálu vodorovná dopravní vzdálenost do 50 m v objektech výšky do 6 m</t>
  </si>
  <si>
    <t>-1813992586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</si>
  <si>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</si>
  <si>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52</t>
  </si>
  <si>
    <t>998725181</t>
  </si>
  <si>
    <t>Přesun hmot pro zařizovací předměty stanovený z hmotnosti přesunovaného materiálu Příplatek k cenám za přesun prováděný bez použití mechanizace pro jakoukoliv výšku objektu</t>
  </si>
  <si>
    <t>-1672045077</t>
  </si>
  <si>
    <t>735</t>
  </si>
  <si>
    <t>Ústřední vytápění - otopná tělesa</t>
  </si>
  <si>
    <t>53</t>
  </si>
  <si>
    <t>735151811</t>
  </si>
  <si>
    <t>Demontáž otopných těles panelových jednořadých stavební délky do 1500 mm</t>
  </si>
  <si>
    <t>59801028</t>
  </si>
  <si>
    <t>54</t>
  </si>
  <si>
    <t>735151821</t>
  </si>
  <si>
    <t>Demontáž otopných těles panelových dvouřadých stavební délky do 1500 mm</t>
  </si>
  <si>
    <t>-773104437</t>
  </si>
  <si>
    <t>55</t>
  </si>
  <si>
    <t>735151822</t>
  </si>
  <si>
    <t>Demontáž otopných těles panelových dvouřadých stavební délky přes 1500 do 2820 mm</t>
  </si>
  <si>
    <t>-66505866</t>
  </si>
  <si>
    <t>763</t>
  </si>
  <si>
    <t>Konstrukce suché výstavby</t>
  </si>
  <si>
    <t>56</t>
  </si>
  <si>
    <t>763111333</t>
  </si>
  <si>
    <t>Příčka ze sádrokartonových desek s nosnou konstrukcí z jednoduchých ocelových profilů UW, CW jednoduše opláštěná deskou impregnovanou H2 tl. 12,5 mm, příčka tl. 100 mm, profil 75, s izolací, EI 30, Rw do 45 dB</t>
  </si>
  <si>
    <t>-1896343091</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</si>
  <si>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</si>
  <si>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B3</t>
  </si>
  <si>
    <t>1,2*1,0</t>
  </si>
  <si>
    <t>57</t>
  </si>
  <si>
    <t>763111717</t>
  </si>
  <si>
    <t>Příčka ze sádrokartonových desek ostatní konstrukce a práce na příčkách ze sádrokartonových desek základní penetrační nátěr (oboustranný)</t>
  </si>
  <si>
    <t>1024203504</t>
  </si>
  <si>
    <t>58</t>
  </si>
  <si>
    <t>763111751</t>
  </si>
  <si>
    <t>Příčka ze sádrokartonových desek Příplatek k cenám za plochu do 6 m2 jednotlivě</t>
  </si>
  <si>
    <t>2016788651</t>
  </si>
  <si>
    <t>59</t>
  </si>
  <si>
    <t>763164521</t>
  </si>
  <si>
    <t>Obklad konstrukcí sádrokartonovými deskami včetně ochranných úhelníků ve tvaru L rozvinuté šíře do 0,4 m, opláštěný deskou impregnovanou H2, tl. 12,5 mm</t>
  </si>
  <si>
    <t>-1890565096</t>
  </si>
  <si>
    <t xml:space="preserve">Poznámka k souboru cen:_x000d_
1. Ceny jsou určeny pro obklad konstrukcí z jakéhokoliv materiálu._x000d_
2. Ceny jsou určeny pro obklad trámů i sloupů._x000d_
3. V cenách jsou započteny i náklady na tmelení, výztužnou pásku a ochranu rohů úhelníky._x000d_
4. V cenách nejsou započteny náklady na základní penetrační nátěr; tyto se oceňují cenou 763 13-1714._x000d_
5. V cenách montáže obkladů nejsou započteny náklady na:_x000d_
a) desky; tato dodávka se oceňuje ve specifikaci,_x000d_
b) ochranné úhelníky; tato dodávka se oceňuje ve specifikaci,_x000d_
</t>
  </si>
  <si>
    <t>"150/150" 1,2+0,96</t>
  </si>
  <si>
    <t>"150/250" 2,105+1,415+1,98+1,92</t>
  </si>
  <si>
    <t>"200/165" 3,32</t>
  </si>
  <si>
    <t>60</t>
  </si>
  <si>
    <t>763164541</t>
  </si>
  <si>
    <t>Obklad konstrukcí sádrokartonovými deskami včetně ochranných úhelníků ve tvaru L rozvinuté šíře přes 0,4 do 0,8 m, opláštěný deskou impregnovanou H2, tl. 12,5 mm</t>
  </si>
  <si>
    <t>1099157038</t>
  </si>
  <si>
    <t>"300/380" 3,67+0,845</t>
  </si>
  <si>
    <t>61</t>
  </si>
  <si>
    <t>763181311</t>
  </si>
  <si>
    <t>Výplně otvorů konstrukcí ze sádrokartonových desek montáž zárubně kovové s konstrukcí jednokřídlové</t>
  </si>
  <si>
    <t>152633160</t>
  </si>
  <si>
    <t xml:space="preserve">Poznámka k souboru cen:_x000d_
1. V cenách montáže zárubní -1311 a -1312 nejsou započteny náklady na dodávku zárubní; tato dodávka se oceňuje ve specifikaci._x000d_
2. Ceny montáže zárubní nelze použít pro dodatečnou montáž zárubně._x000d_
3. V ceně ztužující výplně otvoru pro dveře -1411 jsou započteny náklady na montáž a dodávku CW profilů pro obě svislé strany dveřního otvoru a UW profilů pro nadpraží._x000d_
4. V cenách ztužující výplně otvoru pro dveře -1421 až -1424 jsou započteny náklady na montáž a dodávku UA profilů pro obě svislé strany dveřního otvoru, UW profilů pro nadpraží a patek._x000d_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5. V ceně -1325 jsou započteny náklady na usazení, vyvážení a přetmelení, včetně kotevního materiálu._x000d_
6. Montáž zárubní dřevěných a obložkových lze oceňovat cenami katalogu 800-766 Konstrukce truhlářské._x000d_
7. V cenách -2313 a -2314 ostění oken jsou započteny i náklady na ochranné úhelníky._x000d_
8. V ceně -2411 opláštění střešního okna jsou započteny i náklady na CD a UD profily._x000d_
9. V cenách -3111 až -3222 jsou započteny i náklady na sestavení stavebního pouzdra._x000d_
10. V cenách -3111 až -3222 nejsou započteny náklady na opláštění stavebního pouzdra sádrokartonovými deskami a jejich povrchové úpravy. Tyto práce se oceňují příslušnými položkami souboru cen 763 11-1 Příčka ze sádrokartonových desek._x000d_
</t>
  </si>
  <si>
    <t>"D03" 1</t>
  </si>
  <si>
    <t>62</t>
  </si>
  <si>
    <t>55331521</t>
  </si>
  <si>
    <t>zárubeň ocelová pro sádrokarton 100 levá/pravá 700</t>
  </si>
  <si>
    <t>428437369</t>
  </si>
  <si>
    <t>63</t>
  </si>
  <si>
    <t>998763301</t>
  </si>
  <si>
    <t>Přesun hmot pro konstrukce montované z desek sádrokartonových, sádrovláknitých, cementovláknitých nebo cementových stanovený z hmotnosti přesunovaného materiálu vodorovná dopravní vzdálenost do 50 m v objektech výšky do 6 m</t>
  </si>
  <si>
    <t>1586067950</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</si>
  <si>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</si>
  <si>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64</t>
  </si>
  <si>
    <t>998763381</t>
  </si>
  <si>
    <t>Přesun hmot pro konstrukce montované z desek sádrokartonových, sádrovláknitých, cementovláknitých nebo cementových Příplatek k cenám za přesun prováděný bez použití mechanizace pro jakoukoliv výšku objektu</t>
  </si>
  <si>
    <t>808713113</t>
  </si>
  <si>
    <t>766</t>
  </si>
  <si>
    <t>Konstrukce truhlářské</t>
  </si>
  <si>
    <t>65</t>
  </si>
  <si>
    <t>766411821</t>
  </si>
  <si>
    <t>Demontáž obložení stěn palubkami</t>
  </si>
  <si>
    <t>428863629</t>
  </si>
  <si>
    <t xml:space="preserve">Poznámka k souboru cen:_x000d_
1. Cenami nelze oceňovat demontáž obložení stěn výšky přes 2,5 m; tyto práce se oceňují cenami souboru cen 766 42-18 Demontáž obložení podhledů._x000d_
</t>
  </si>
  <si>
    <t>stávající stav</t>
  </si>
  <si>
    <t>"1.01" (4,1+3,0)*1,5</t>
  </si>
  <si>
    <t>"1.08" (7,42+3,0)*2*1,2-((1,3+0,9*3+1,2+1,35+0,62)*1,2)</t>
  </si>
  <si>
    <t>66</t>
  </si>
  <si>
    <t>766660001</t>
  </si>
  <si>
    <t>Montáž dveřních křídel dřevěných nebo plastových otevíravých do ocelové zárubně povrchově upravených jednokřídlových, šířky do 800 mm</t>
  </si>
  <si>
    <t>-186531514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</si>
  <si>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</si>
  <si>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"D01" 2</t>
  </si>
  <si>
    <t>"D04" 4</t>
  </si>
  <si>
    <t>67</t>
  </si>
  <si>
    <t>61100101</t>
  </si>
  <si>
    <t>dveře jednokřídlé plné 800x1970mm - ozn. D01 (kompletní provedení dle PD - Výpis výplní otvorů)</t>
  </si>
  <si>
    <t>1405372213</t>
  </si>
  <si>
    <t>Poznámka k položce:_x000d_
včetně kování, zámku, prahu, povrchové úpravy, ventilační mřížky atd</t>
  </si>
  <si>
    <t>68</t>
  </si>
  <si>
    <t>61100103</t>
  </si>
  <si>
    <t>dveře jednokřídlé plné 700x1970mm - ozn. D03 (kompletní provedení dle PD - Výpis výplní otvorů)</t>
  </si>
  <si>
    <t>1356640926</t>
  </si>
  <si>
    <t>69</t>
  </si>
  <si>
    <t>61100104</t>
  </si>
  <si>
    <t>dveře jednokřídlé plné 800x1970mm - ozn. D04 (kompletní provedení dle PD - Výpis výplní otvorů)</t>
  </si>
  <si>
    <t>310740250</t>
  </si>
  <si>
    <t>70</t>
  </si>
  <si>
    <t>61100105</t>
  </si>
  <si>
    <t>dveře jednokřídlé plné 800x1970mm - ozn. D05 (kompletní provedení dle PD - Výpis výplní otvorů)</t>
  </si>
  <si>
    <t>1791196399</t>
  </si>
  <si>
    <t>71</t>
  </si>
  <si>
    <t>766691914</t>
  </si>
  <si>
    <t>Ostatní práce vyvěšení nebo zavěšení křídel s případným uložením a opětovným zavěšením po provedení stavebních změn dřevěných dveřních, plochy do 2 m2</t>
  </si>
  <si>
    <t>-1339849840</t>
  </si>
  <si>
    <t xml:space="preserve">Poznámka k souboru cen:_x000d_
1. Ceny -1931 a -1932 lze užít jen pro křídlo mající současně obě jmenované funkce._x000d_
</t>
  </si>
  <si>
    <t>72</t>
  </si>
  <si>
    <t>998766101</t>
  </si>
  <si>
    <t>Přesun hmot pro konstrukce truhlářské stanovený z hmotnosti přesunovaného materiálu vodorovná dopravní vzdálenost do 50 m v objektech výšky do 6 m</t>
  </si>
  <si>
    <t>685544682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</si>
  <si>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</si>
  <si>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73</t>
  </si>
  <si>
    <t>998766181</t>
  </si>
  <si>
    <t>Přesun hmot pro konstrukce truhlářské stanovený z hmotnosti přesunovaného materiálu Příplatek k ceně za přesun prováděný bez použití mechanizace pro jakoukoliv výšku objektu</t>
  </si>
  <si>
    <t>832352021</t>
  </si>
  <si>
    <t>771</t>
  </si>
  <si>
    <t>Podlahy z dlaždic</t>
  </si>
  <si>
    <t>74</t>
  </si>
  <si>
    <t>771111011</t>
  </si>
  <si>
    <t>Příprava podkladu před provedením dlažby vysátí podlah</t>
  </si>
  <si>
    <t>-218892502</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</si>
  <si>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</si>
  <si>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skladba podlahy P1</t>
  </si>
  <si>
    <t>"1.03" 3,1</t>
  </si>
  <si>
    <t>"1.04" 5,9</t>
  </si>
  <si>
    <t>"1.05" 5,8</t>
  </si>
  <si>
    <t>"1.06" 1,0</t>
  </si>
  <si>
    <t>"1.08" 1,4</t>
  </si>
  <si>
    <t>skladba podlahy P2</t>
  </si>
  <si>
    <t>"1.01" 11,7</t>
  </si>
  <si>
    <t>"1.07" 7,3</t>
  </si>
  <si>
    <t>"1.09" 24,8</t>
  </si>
  <si>
    <t>75</t>
  </si>
  <si>
    <t>771121011</t>
  </si>
  <si>
    <t>Příprava podkladu před provedením dlažby nátěr penetrační na podlahu</t>
  </si>
  <si>
    <t>380265994</t>
  </si>
  <si>
    <t>76</t>
  </si>
  <si>
    <t>771151012</t>
  </si>
  <si>
    <t>Příprava podkladu před provedením dlažby samonivelační stěrka min.pevnosti 20 MPa, tloušťky přes 3 do 5 mm</t>
  </si>
  <si>
    <t>725976984</t>
  </si>
  <si>
    <t>77</t>
  </si>
  <si>
    <t>771473810</t>
  </si>
  <si>
    <t>Demontáž soklíků z dlaždic keramických lepených rovných</t>
  </si>
  <si>
    <t>123499730</t>
  </si>
  <si>
    <t>obvody místností</t>
  </si>
  <si>
    <t>14,2+9,0+10,1+10,0+4,0+11,8+27,4</t>
  </si>
  <si>
    <t>78</t>
  </si>
  <si>
    <t>771474112</t>
  </si>
  <si>
    <t>Montáž soklů z dlaždic keramických lepených flexibilním lepidlem rovných, výšky přes 65 do 90 mm</t>
  </si>
  <si>
    <t>85356652</t>
  </si>
  <si>
    <t>10,2+4,0+11,7+27,1</t>
  </si>
  <si>
    <t>79</t>
  </si>
  <si>
    <t>59761276</t>
  </si>
  <si>
    <t>sokl-dlažba keramická slinutá hladká do interiéru i exteriéru</t>
  </si>
  <si>
    <t>1971831930</t>
  </si>
  <si>
    <t>53*1,1 'Přepočtené koeficientem množství</t>
  </si>
  <si>
    <t>80</t>
  </si>
  <si>
    <t>771573810</t>
  </si>
  <si>
    <t>Demontáž podlah z dlaždic keramických lepených</t>
  </si>
  <si>
    <t>840460598</t>
  </si>
  <si>
    <t>"1.01" 11,6</t>
  </si>
  <si>
    <t>"1.03" 3,2</t>
  </si>
  <si>
    <t>"1.04" 6,0</t>
  </si>
  <si>
    <t>"1.08" 26,2</t>
  </si>
  <si>
    <t>81</t>
  </si>
  <si>
    <t>771574263</t>
  </si>
  <si>
    <t>Montáž podlah z dlaždic keramických lepených flexibilním lepidlem maloformátových pro vysoké mechanické zatížení protiskluzných nebo reliéfních (bezbariérových) přes 9 do 12 ks/m2</t>
  </si>
  <si>
    <t>488133390</t>
  </si>
  <si>
    <t xml:space="preserve">Poznámka k souboru cen:_x000d_
1. Položky jsou učeny pro všechy druhy povrchových úprav._x000d_
</t>
  </si>
  <si>
    <t>82</t>
  </si>
  <si>
    <t>59761409</t>
  </si>
  <si>
    <t>dlažba keramická slinutá protiskluzná do interiéru i exteriéru pro vysoké mechanické namáhání přes 9 do 12ks/m2</t>
  </si>
  <si>
    <t>-757717564</t>
  </si>
  <si>
    <t>61*1,1 'Přepočtené koeficientem množství</t>
  </si>
  <si>
    <t>83</t>
  </si>
  <si>
    <t>771577111</t>
  </si>
  <si>
    <t>Montáž podlah z dlaždic keramických lepených flexibilním lepidlem Příplatek k cenám za plochu do 5 m2 jednotlivě</t>
  </si>
  <si>
    <t>1549087950</t>
  </si>
  <si>
    <t>84</t>
  </si>
  <si>
    <t>771591112</t>
  </si>
  <si>
    <t>Izolace podlahy pod dlažbu nátěrem nebo stěrkou ve dvou vrstvách</t>
  </si>
  <si>
    <t>-314263717</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</si>
  <si>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</si>
  <si>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85</t>
  </si>
  <si>
    <t>771591264</t>
  </si>
  <si>
    <t>Izolace podlahy pod dlažbu těsnícími izolačními pásy mezi podlahou a stěnu</t>
  </si>
  <si>
    <t>791214435</t>
  </si>
  <si>
    <t>9,2+10,0+10,0+4,0+4,9</t>
  </si>
  <si>
    <t>86</t>
  </si>
  <si>
    <t>998771101</t>
  </si>
  <si>
    <t>Přesun hmot pro podlahy z dlaždic stanovený z hmotnosti přesunovaného materiálu vodorovná dopravní vzdálenost do 50 m v objektech výšky do 6 m</t>
  </si>
  <si>
    <t>-996866497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</si>
  <si>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</si>
  <si>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87</t>
  </si>
  <si>
    <t>998771181</t>
  </si>
  <si>
    <t>Přesun hmot pro podlahy z dlaždic stanovený z hmotnosti přesunovaného materiálu Příplatek k ceně za přesun prováděný bez použití mechanizace pro jakoukoliv výšku objektu</t>
  </si>
  <si>
    <t>734836415</t>
  </si>
  <si>
    <t>781</t>
  </si>
  <si>
    <t>Dokončovací práce - obklady</t>
  </si>
  <si>
    <t>88</t>
  </si>
  <si>
    <t>781121011</t>
  </si>
  <si>
    <t>Příprava podkladu před provedením obkladu nátěr penetrační na stěnu</t>
  </si>
  <si>
    <t>1813313993</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</si>
  <si>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</si>
  <si>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"1.03" ((1,2+0,915+1,79+1,415)*2*2,0)-(0,7*1,97*2+0,8*1,97)</t>
  </si>
  <si>
    <t>"1.04" ((3,09+1,98)*2*2,0)-(0,8*1,97)</t>
  </si>
  <si>
    <t>"1.05" ((3,09+1,92)*2*2,0)-(0,8*1,97)</t>
  </si>
  <si>
    <t>"1.08" (1,325+0,775+0,95)*2,0</t>
  </si>
  <si>
    <t>89</t>
  </si>
  <si>
    <t>781131112</t>
  </si>
  <si>
    <t>Izolace stěny pod obklad izolace nátěrem nebo stěrkou ve dvou vrstvách</t>
  </si>
  <si>
    <t>-400294914</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</si>
  <si>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</si>
  <si>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90</t>
  </si>
  <si>
    <t>781131232</t>
  </si>
  <si>
    <t>Izolace stěny pod obklad izolace těsnícími izolačními pásy pro styčné nebo dilatační spáry</t>
  </si>
  <si>
    <t>-1494984446</t>
  </si>
  <si>
    <t>2,0*2</t>
  </si>
  <si>
    <t>91</t>
  </si>
  <si>
    <t>781151031</t>
  </si>
  <si>
    <t>Příprava podkladu před provedením obkladu celoplošné vyrovnání podkladu stěrkou, tloušťky 3mm</t>
  </si>
  <si>
    <t>-800990467</t>
  </si>
  <si>
    <t>92</t>
  </si>
  <si>
    <t>781151041</t>
  </si>
  <si>
    <t>Příprava podkladu před provedením obkladu celoplošné vyrovnání podkladu příplatek za každý další 1 mm tloušťky přes 3 mm</t>
  </si>
  <si>
    <t>-654351675</t>
  </si>
  <si>
    <t>27,057*2 'Přepočtené koeficientem množství</t>
  </si>
  <si>
    <t>93</t>
  </si>
  <si>
    <t>781473810</t>
  </si>
  <si>
    <t>Demontáž obkladů z dlaždic keramických lepených</t>
  </si>
  <si>
    <t>463677374</t>
  </si>
  <si>
    <t>"1.03" (0,95+1,2+1,79+1,415)*2*1,4-(0,7*1,4*2+0,9*1,4)</t>
  </si>
  <si>
    <t>"1.04" (0,93+0,95+1,2*2+1,7*2+1,98)*1,4-(0,9*1,4)</t>
  </si>
  <si>
    <t>"1.05" (0,915+1,2+0,905+3,0+1,92+1,7)*1,4-(0,9*1,4)</t>
  </si>
  <si>
    <t>94</t>
  </si>
  <si>
    <t>781474112</t>
  </si>
  <si>
    <t>Montáž obkladů vnitřních stěn z dlaždic keramických lepených flexibilním lepidlem maloformátových hladkých přes 9 do 12 ks/m2</t>
  </si>
  <si>
    <t>1966834365</t>
  </si>
  <si>
    <t xml:space="preserve">Poznámka k souboru cen:_x000d_
1. Položky jsou určeny pro všechny druhy povrchových úprav._x000d_
</t>
  </si>
  <si>
    <t>95</t>
  </si>
  <si>
    <t>59761026</t>
  </si>
  <si>
    <t>obklad keramický hladký do 12ks/m2</t>
  </si>
  <si>
    <t>717663276</t>
  </si>
  <si>
    <t>60,214*1,1 'Přepočtené koeficientem množství</t>
  </si>
  <si>
    <t>96</t>
  </si>
  <si>
    <t>781477111</t>
  </si>
  <si>
    <t>Montáž obkladů vnitřních stěn z dlaždic keramických Příplatek k cenám za plochu do 10 m2 jednotlivě</t>
  </si>
  <si>
    <t>1617820220</t>
  </si>
  <si>
    <t>97</t>
  </si>
  <si>
    <t>781494111</t>
  </si>
  <si>
    <t>Obklad - dokončující práce profily ukončovací lepené flexibilním lepidlem rohové</t>
  </si>
  <si>
    <t>731649692</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</si>
  <si>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</si>
  <si>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vnější rohy</t>
  </si>
  <si>
    <t>2,0*4</t>
  </si>
  <si>
    <t>98</t>
  </si>
  <si>
    <t>781494511</t>
  </si>
  <si>
    <t>Obklad - dokončující práce profily ukončovací lepené flexibilním lepidlem ukončovací</t>
  </si>
  <si>
    <t>362331055</t>
  </si>
  <si>
    <t>dveře, hrany</t>
  </si>
  <si>
    <t>2,0*12</t>
  </si>
  <si>
    <t>99</t>
  </si>
  <si>
    <t>998781101</t>
  </si>
  <si>
    <t>Přesun hmot pro obklady keramické stanovený z hmotnosti přesunovaného materiálu vodorovná dopravní vzdálenost do 50 m v objektech výšky do 6 m</t>
  </si>
  <si>
    <t>-983601368</t>
  </si>
  <si>
    <t>100</t>
  </si>
  <si>
    <t>998781181</t>
  </si>
  <si>
    <t>Přesun hmot pro obklady keramické stanovený z hmotnosti přesunovaného materiálu Příplatek k cenám za přesun prováděný bez použití mechanizace pro jakoukoliv výšku objektu</t>
  </si>
  <si>
    <t>-13966436</t>
  </si>
  <si>
    <t>783</t>
  </si>
  <si>
    <t>Dokončovací práce - nátěry</t>
  </si>
  <si>
    <t>101</t>
  </si>
  <si>
    <t>78300R101</t>
  </si>
  <si>
    <t>Nátěr ocelové zárubně RAL 9001 - kompletní provedení dle PD</t>
  </si>
  <si>
    <t>697782190</t>
  </si>
  <si>
    <t>784</t>
  </si>
  <si>
    <t>Dokončovací práce - malby a tapety</t>
  </si>
  <si>
    <t>102</t>
  </si>
  <si>
    <t>784171101</t>
  </si>
  <si>
    <t>Zakrytí nemalovaných ploch (materiál ve specifikaci) včetně pozdějšího odkrytí podlah</t>
  </si>
  <si>
    <t>1183978325</t>
  </si>
  <si>
    <t xml:space="preserve">Poznámka k souboru cen:_x000d_
1. V cenách nejsou započteny náklady na dodávku fólie, tyto se oceňují ve speifikaci.Ztratné lze stanovit ve výši 5%._x000d_
</t>
  </si>
  <si>
    <t>103</t>
  </si>
  <si>
    <t>58124844</t>
  </si>
  <si>
    <t>fólie pro malířské potřeby zakrývací tl 25µ 4x5m</t>
  </si>
  <si>
    <t>-486219093</t>
  </si>
  <si>
    <t>67*1,05 'Přepočtené koeficientem množství</t>
  </si>
  <si>
    <t>104</t>
  </si>
  <si>
    <t>784171121</t>
  </si>
  <si>
    <t>Zakrytí nemalovaných ploch (materiál ve specifikaci) včetně pozdějšího odkrytí konstrukcí nebo samostatných prvků např. schodišť, nábytku, radiátorů, zábradlí v místnostech výšky do 3,80</t>
  </si>
  <si>
    <t>-513641796</t>
  </si>
  <si>
    <t>okna, dveře, zařízení, ostatní atd</t>
  </si>
  <si>
    <t>250,0</t>
  </si>
  <si>
    <t>105</t>
  </si>
  <si>
    <t>58124842</t>
  </si>
  <si>
    <t>fólie pro malířské potřeby zakrývací tl 7µ 4x5m</t>
  </si>
  <si>
    <t>1979666955</t>
  </si>
  <si>
    <t>250*1,05 'Přepočtené koeficientem množství</t>
  </si>
  <si>
    <t>106</t>
  </si>
  <si>
    <t>784181101</t>
  </si>
  <si>
    <t>Penetrace podkladu jednonásobná základní akrylátová v místnostech výšky do 3,80 m</t>
  </si>
  <si>
    <t>993918657</t>
  </si>
  <si>
    <t>"strop" 67,0</t>
  </si>
  <si>
    <t>"stěny" 252,89</t>
  </si>
  <si>
    <t>"SDK" 1,2*2+12,9*0,4+4,515*0,8</t>
  </si>
  <si>
    <t>107</t>
  </si>
  <si>
    <t>784211101</t>
  </si>
  <si>
    <t>Malby z malířských směsí otěruvzdorných za mokra dvojnásobné, bílé za mokra otěruvzdorné výborně v místnostech výšky do 3,80 m</t>
  </si>
  <si>
    <t>791888769</t>
  </si>
  <si>
    <t>Poznámka k položce:_x000d_
olejový nátěr</t>
  </si>
  <si>
    <t>"1.01" (4,1+3,0)*2*1,7-(0,9*1,7)</t>
  </si>
  <si>
    <t>"1.07" (4,05+1,8)*2*1,7-(0,9*1,7+1,65*1,7)</t>
  </si>
  <si>
    <t>"1.09" (10,72+3,0)*2*1,7-(1,3*1,7+0,9*1,7*7)</t>
  </si>
  <si>
    <t>108</t>
  </si>
  <si>
    <t>784221121</t>
  </si>
  <si>
    <t>Malby z malířských směsí otěruvzdorných za sucha dvojnásobné, bílé za sucha otěruvzdorné minimálně v místnostech výšky do 3,80 m</t>
  </si>
  <si>
    <t>-1141942958</t>
  </si>
  <si>
    <t>"olej nátěr" -71,893</t>
  </si>
  <si>
    <t>11 - Ostatní prvky</t>
  </si>
  <si>
    <t>725291511</t>
  </si>
  <si>
    <t>Doplňky zařízení koupelen a záchodů plastové dávkovač tekutého mýdla - ozn. G/04 - kompletní provedení dle PD (Výpis ostatních prvků)</t>
  </si>
  <si>
    <t>-1006474001</t>
  </si>
  <si>
    <t>725291521</t>
  </si>
  <si>
    <t>Doplňky zařízení koupelen a záchodů plastové zásobník toaletních papírů - ozn. G/06 - kompletní provedení dle PD (Výpis ostatních prvků)</t>
  </si>
  <si>
    <t>1088572664</t>
  </si>
  <si>
    <t>725291531</t>
  </si>
  <si>
    <t>Doplňky zařízení koupelen a záchodů plastové zásobník papírových ručníků - ozn. G/05 - kompletní provedení dle PD (Výpis ostatních prvků)</t>
  </si>
  <si>
    <t>984240068</t>
  </si>
  <si>
    <t>-1885777896</t>
  </si>
  <si>
    <t>-1774848264</t>
  </si>
  <si>
    <t>763172313</t>
  </si>
  <si>
    <t>Instalační technika pro konstrukce ze sádrokartonových desek montáž revizních dvířek do velikosti 400 x 400 mm</t>
  </si>
  <si>
    <t>2084236391</t>
  </si>
  <si>
    <t xml:space="preserve">Poznámka k souboru cen:_x000d_
1. V cenách montáže revizních klapek 763 17-1 a revizních dvířek 763 17-2 nejsou započteny náklady na:_x000d_
a) jejich dodávku a dodávku pomocné konstrukce z profilů a spojek; tato dodávka se oceňuje ve specifikaci,_x000d_
b) zhotovení otvoru; tyto práce se oceňují cenami souborů cen části C01._x000d_
2. V cenách montáže nosičů zařizovacích předmětů 763 17-3 nejsou započteny náklady na jejich dodávku a dodávku spojovacího materiálu uchycení zařizovacích předmětů; tato dodávka se oceňuje ve specifikaci._x000d_
</t>
  </si>
  <si>
    <t>G/09</t>
  </si>
  <si>
    <t>59030712</t>
  </si>
  <si>
    <t>dvířka revizní s automatickým zámkem 300x350mm - ozn. G/09 - kompletní provedení dle PD (Výpis ostatních prvků)</t>
  </si>
  <si>
    <t>-1691329240</t>
  </si>
  <si>
    <t>763411116</t>
  </si>
  <si>
    <t>Sanitární příčky vhodné do mokrého prostředí dělící z kompaktních desek tl. 13 mm</t>
  </si>
  <si>
    <t>-25234566</t>
  </si>
  <si>
    <t xml:space="preserve">Poznámka k souboru cen:_x000d_
1. Množství měrných jednotek se u cen -1111 až -1116, -1211 až -1216, -2111 až -2114, -2211 až -2214 určuje v m2 plochy příčky bez výškově stavitelných nožek a dveří._x000d_
2. U cen -1111, -1121, -1211 je dřevotřísková deska tl. 18 mm opatřena z obou stran vysokotlakým laminátem tl. 0,8 mm._x000d_
</t>
  </si>
  <si>
    <t>"G/02" (1,0+1,3)*2,2-(0,7*1,97)</t>
  </si>
  <si>
    <t>"G/03" (1,3+1,98)*2,2-(0,7*1,97*2)</t>
  </si>
  <si>
    <t>763411126</t>
  </si>
  <si>
    <t>Sanitární příčky vhodné do mokrého prostředí dveře vnitřní do sanitárních příček šířky do 800 mm, výšky do 2 000 mm z kompaktních desek včetně nerezového kování tl. 13 mm</t>
  </si>
  <si>
    <t>-421447685</t>
  </si>
  <si>
    <t>"G/02" 1</t>
  </si>
  <si>
    <t>"G/03" 2</t>
  </si>
  <si>
    <t>1806687011</t>
  </si>
  <si>
    <t>595154136</t>
  </si>
  <si>
    <t>781491021</t>
  </si>
  <si>
    <t>Montáž zrcadel lepených silikonovým tmelem na keramický obklad, plochy do 1 m2</t>
  </si>
  <si>
    <t>-336490277</t>
  </si>
  <si>
    <t>G/01</t>
  </si>
  <si>
    <t>0,4*0,6</t>
  </si>
  <si>
    <t>63465122</t>
  </si>
  <si>
    <t>zrcadlo čiré tl 3mm, šířka 400 mm a výška 600 mm - ozn. G/01 - kompletní provedení dle PD (Výpis ostatních prvků)</t>
  </si>
  <si>
    <t>-541788026</t>
  </si>
  <si>
    <t>781493611</t>
  </si>
  <si>
    <t>Obklad - dokončující práce montáž revizních dvířek plastových lepených s rámem</t>
  </si>
  <si>
    <t>513713222</t>
  </si>
  <si>
    <t>G/08</t>
  </si>
  <si>
    <t>56245709</t>
  </si>
  <si>
    <t>dvířka revizní 300x300 bílá - ozn. G/08 - kompletní provedení dle PD (Výpis ostatních prvků)</t>
  </si>
  <si>
    <t>1629146510</t>
  </si>
  <si>
    <t>858674407</t>
  </si>
  <si>
    <t>278750853</t>
  </si>
  <si>
    <t>12 - Zámečnické a truhlářské prvky</t>
  </si>
  <si>
    <t xml:space="preserve">    767 - Konstrukce zámečnické</t>
  </si>
  <si>
    <t>76600R101</t>
  </si>
  <si>
    <t>Dodávka a montáž lavičková šatna - ozn. T/01 - kompletní provedení dle PD (Výpis truhlářských prvků)</t>
  </si>
  <si>
    <t>-1887263227</t>
  </si>
  <si>
    <t>76600R102</t>
  </si>
  <si>
    <t>Dodávka a montáž šatní skříň velkoobjemová provětrávaná - ozn. T/02 - kompletní provedení dle PD (Výpis truhlářských prvků)</t>
  </si>
  <si>
    <t>1264134432</t>
  </si>
  <si>
    <t>998766201</t>
  </si>
  <si>
    <t>Přesun hmot pro konstrukce truhlářské stanovený procentní sazbou (%) z ceny vodorovná dopravní vzdálenost do 50 m v objektech výšky do 6 m</t>
  </si>
  <si>
    <t>%</t>
  </si>
  <si>
    <t>1125083162</t>
  </si>
  <si>
    <t>767</t>
  </si>
  <si>
    <t>Konstrukce zámečnické</t>
  </si>
  <si>
    <t>76700R101</t>
  </si>
  <si>
    <t>Dodávka a montáž vodotěsný a plynotěsný poklop 600 x 500 mm s nosností 1,5 tuny - ozn. Z/03 - kompletní provedení dle PD (Výpis zámečnických prvků)</t>
  </si>
  <si>
    <t>-644510126</t>
  </si>
  <si>
    <t>998767201</t>
  </si>
  <si>
    <t>Přesun hmot pro zámečnické konstrukce stanovený procentní sazbou (%) z ceny vodorovná dopravní vzdálenost do 50 m v objektech výšky do 6 m</t>
  </si>
  <si>
    <t>-2089987917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</si>
  <si>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</si>
  <si>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21 - Vytápění</t>
  </si>
  <si>
    <t>D1 - ZAŘÍZENÍ A ARMATURY</t>
  </si>
  <si>
    <t>D2 - OTOPNÁ TĚLESA</t>
  </si>
  <si>
    <t>D3 - POTRUBÍ HLAVNÍ ROZVODY</t>
  </si>
  <si>
    <t xml:space="preserve">D4 - IZOLACE POTRUBÍ </t>
  </si>
  <si>
    <t>D5 - OSTATNÍ</t>
  </si>
  <si>
    <t>D1</t>
  </si>
  <si>
    <t>ZAŘÍZENÍ A ARMATURY</t>
  </si>
  <si>
    <t>Pol1</t>
  </si>
  <si>
    <t>Teploměr 0-110°C</t>
  </si>
  <si>
    <t>ks</t>
  </si>
  <si>
    <t>Pol2</t>
  </si>
  <si>
    <t>VK 1/2", např. Giacomini R608</t>
  </si>
  <si>
    <t>Pol3</t>
  </si>
  <si>
    <t>KU 1", např. Giacomini R250D</t>
  </si>
  <si>
    <t>Pol4</t>
  </si>
  <si>
    <t>AOV 3/8", např. Giacomini R88I</t>
  </si>
  <si>
    <t>Pol5</t>
  </si>
  <si>
    <t>KU 5/4", např. Giacomini R250D</t>
  </si>
  <si>
    <t>Pol6</t>
  </si>
  <si>
    <t>ZV 5/4", např. Giacomini R60</t>
  </si>
  <si>
    <t>Pol7</t>
  </si>
  <si>
    <t>F 5/4", např. Giacomini R74A</t>
  </si>
  <si>
    <t>Pol8</t>
  </si>
  <si>
    <t>Manometr 0-6bar</t>
  </si>
  <si>
    <t>Pol9</t>
  </si>
  <si>
    <t>Adaptér pro měděné trubky R178 (M 18) 15</t>
  </si>
  <si>
    <t>Pol10</t>
  </si>
  <si>
    <t>Šroubení VK rohové R388 1/2" x 18</t>
  </si>
  <si>
    <t>D2</t>
  </si>
  <si>
    <t>OTOPNÁ TĚLESA</t>
  </si>
  <si>
    <t>Pol11</t>
  </si>
  <si>
    <t>Deskové OT např. RADIK 21 VK 600/1200 (White RAL 9016)</t>
  </si>
  <si>
    <t>Pol12</t>
  </si>
  <si>
    <t>Deskové OT např. RADIK 21 VK 900/600 (White RAL 9016)</t>
  </si>
  <si>
    <t>Pol13</t>
  </si>
  <si>
    <t>Deskové OT např. RADIK 21 VK 900/900 (White RAL 9016)</t>
  </si>
  <si>
    <t>Pol14</t>
  </si>
  <si>
    <t>Deskové OT např. RADIK 33 VK 600/1400 (White RAL 9016)</t>
  </si>
  <si>
    <t>Pol15</t>
  </si>
  <si>
    <t>Deskové OT např. RADIK 22 VK 600/2000 (White RAL 9016)</t>
  </si>
  <si>
    <t>Pol16</t>
  </si>
  <si>
    <t>Deskové OT např.RADIK 22 VK 900/1000 (White RAL 9016)</t>
  </si>
  <si>
    <t>Pol17</t>
  </si>
  <si>
    <t>Deskové OT např. RADIK 22 VK 900/1400 (White RAL 9016)</t>
  </si>
  <si>
    <t>D3</t>
  </si>
  <si>
    <t>POTRUBÍ HLAVNÍ ROZVODY</t>
  </si>
  <si>
    <t>Pol18</t>
  </si>
  <si>
    <t>Měděné potrubí dimenze 15x1,0mm; vč. tvarovek</t>
  </si>
  <si>
    <t>Pol19</t>
  </si>
  <si>
    <t>Měděné potrubí dimenze 18x1,0mm; vč. tvarovek</t>
  </si>
  <si>
    <t>Pol20</t>
  </si>
  <si>
    <t>Měděné potrubí dimenze 22x1,0mm; vč. tvarovek</t>
  </si>
  <si>
    <t>Pol21</t>
  </si>
  <si>
    <t>Měděné potrubí dimenze 28x1,5mm; vč. tvarovek</t>
  </si>
  <si>
    <t>Pol22</t>
  </si>
  <si>
    <t>Měděné potrubí dimenze 35x1,5mm; vč. tvarovek</t>
  </si>
  <si>
    <t>D4</t>
  </si>
  <si>
    <t xml:space="preserve">IZOLACE POTRUBÍ </t>
  </si>
  <si>
    <t>Pol23</t>
  </si>
  <si>
    <t>Návleková izolace např. Tubolit DG 15/25mm</t>
  </si>
  <si>
    <t>Pol24</t>
  </si>
  <si>
    <t>Návleková izolace např. Tubolit DG 18/25mm</t>
  </si>
  <si>
    <t>Pol25</t>
  </si>
  <si>
    <t>Návleková izolace např. Tubolit DG 22/30mm</t>
  </si>
  <si>
    <t>Pol26</t>
  </si>
  <si>
    <t>Návleková izolace např. Tubolit DG 28/30mm</t>
  </si>
  <si>
    <t>Pol27</t>
  </si>
  <si>
    <t>Návleková izolace např. Tubolit DG 35/30mm</t>
  </si>
  <si>
    <t>D5</t>
  </si>
  <si>
    <t>OSTATNÍ</t>
  </si>
  <si>
    <t>Pol28</t>
  </si>
  <si>
    <t>Revize stávajícího plynového kondenzačního kotle</t>
  </si>
  <si>
    <t>kpl</t>
  </si>
  <si>
    <t>Pol29</t>
  </si>
  <si>
    <t>Servis a vyčištění stávajícího plyn. kondenzačního kotle</t>
  </si>
  <si>
    <t>Pol30</t>
  </si>
  <si>
    <t>Prohlídka stávajícího systému odkouření, vč. el. pospojení</t>
  </si>
  <si>
    <t>Pol31</t>
  </si>
  <si>
    <t>Prověření těsnosti stávajících armatur a zabezpečovacího zařízení</t>
  </si>
  <si>
    <t>Pol32</t>
  </si>
  <si>
    <t>Doprava a přesun hmot</t>
  </si>
  <si>
    <t>Pol33</t>
  </si>
  <si>
    <t>Montážní a těsnící materiál</t>
  </si>
  <si>
    <t>kg</t>
  </si>
  <si>
    <t>Pol34</t>
  </si>
  <si>
    <t>Topná zkouška</t>
  </si>
  <si>
    <t>hod</t>
  </si>
  <si>
    <t>Pol35</t>
  </si>
  <si>
    <t>Tlaková zkouška</t>
  </si>
  <si>
    <t>Pol36</t>
  </si>
  <si>
    <t>Zaregulování soustavy</t>
  </si>
  <si>
    <t>Pol37</t>
  </si>
  <si>
    <t>Stavební výpomocí</t>
  </si>
  <si>
    <t>Pol38</t>
  </si>
  <si>
    <t>Koordinační činnost</t>
  </si>
  <si>
    <t>22 - Vzduchotechnika</t>
  </si>
  <si>
    <t>D1 - ZAŘÍZENÍ</t>
  </si>
  <si>
    <t>D2 - POTRUBÍ</t>
  </si>
  <si>
    <t>D3 - ELEMENTY</t>
  </si>
  <si>
    <t>D4 - OSTATNÍ</t>
  </si>
  <si>
    <t>ZAŘÍZENÍ</t>
  </si>
  <si>
    <t>Pol39</t>
  </si>
  <si>
    <t>Zařízení č.1-Malý axiální ventilátor-např. Elektrodesign Silent 200 CRZ (230V; 50Hz; 50W); spínání se světlem, doběh</t>
  </si>
  <si>
    <t>Pol40</t>
  </si>
  <si>
    <t>Zařízení č.2-Malý axiální ventilátor-např. Elektrodesign Silent 300 CRZ (230V; 50Hz; 50W); spínání se světlem, doběh</t>
  </si>
  <si>
    <t>Pol41</t>
  </si>
  <si>
    <t>Zařízení č.3-Diagonální ventilátor-např. Elektrodesign RM125 Ecowatt (230V; 50Hz; 100W); spínání se světlem, doběh</t>
  </si>
  <si>
    <t>POTRUBÍ</t>
  </si>
  <si>
    <t>Pol42</t>
  </si>
  <si>
    <t>Potrubí SPIRO d125, vč tvarovek</t>
  </si>
  <si>
    <t>Pol43</t>
  </si>
  <si>
    <t>Potrubí SPIRO d160, vč tvarovek</t>
  </si>
  <si>
    <t>ELEMENTY</t>
  </si>
  <si>
    <t>Pol44</t>
  </si>
  <si>
    <t>Žaluziová klapka PER 125W</t>
  </si>
  <si>
    <t>Pol45</t>
  </si>
  <si>
    <t>Žaluziová klapka PER 160W</t>
  </si>
  <si>
    <t>Pol46</t>
  </si>
  <si>
    <t>Revizní dvířka 350x300mm</t>
  </si>
  <si>
    <t>Pol47</t>
  </si>
  <si>
    <t>Pružná vložka kruhová d125</t>
  </si>
  <si>
    <t>Pol48</t>
  </si>
  <si>
    <t>Talířový ventil VEF -100, odvodní, plastový</t>
  </si>
  <si>
    <t>Pol49</t>
  </si>
  <si>
    <t>Talířový ventil VEF -160, odvodní, plastový</t>
  </si>
  <si>
    <t>Pol50</t>
  </si>
  <si>
    <t>Zpětná klapka RSKW-125</t>
  </si>
  <si>
    <t>Pol51</t>
  </si>
  <si>
    <t>Zpětná klapka RSKW-160</t>
  </si>
  <si>
    <t>Pol52</t>
  </si>
  <si>
    <t>Zřízení SDK obložení potrubí a zařízení č.3 (viz výkresová část PD)</t>
  </si>
  <si>
    <t>Pol53</t>
  </si>
  <si>
    <t>Pol54</t>
  </si>
  <si>
    <t>Pol55</t>
  </si>
  <si>
    <t>Uvedení do provozu</t>
  </si>
  <si>
    <t>Pol56</t>
  </si>
  <si>
    <t>23 - Vodovod</t>
  </si>
  <si>
    <t>D1 - ARMATURY</t>
  </si>
  <si>
    <t>D3 - OSTATNÍ</t>
  </si>
  <si>
    <t>ARMATURY</t>
  </si>
  <si>
    <t>Pol57</t>
  </si>
  <si>
    <t>Pol58</t>
  </si>
  <si>
    <t>pojistný ventil k bojleru T-1847 ¾", např. MYJAVA SAM</t>
  </si>
  <si>
    <t>Pol59</t>
  </si>
  <si>
    <t>Regulátor tlaku vody DN 32 (1,2-5,8 bar)</t>
  </si>
  <si>
    <t>Pol60</t>
  </si>
  <si>
    <t>Propiratelný předfiltr na vodu</t>
  </si>
  <si>
    <t>Pol61</t>
  </si>
  <si>
    <t>Tlaková expanzní nádoba Reflex Refix DD 8/10, vč příslušenství</t>
  </si>
  <si>
    <t>Pol62</t>
  </si>
  <si>
    <t>Flowjet ventil 3/4"</t>
  </si>
  <si>
    <t>Pol63</t>
  </si>
  <si>
    <t>Nerezové vlnovcové potrubí DN20</t>
  </si>
  <si>
    <t>Pol64</t>
  </si>
  <si>
    <t>Směšovací termostatický ventil s havarijní funkcí při výpadku dodávky studené vody např. Giacomini R156-2; DN20; R3/4"; (nastavení dle podkladů výrobce)</t>
  </si>
  <si>
    <t>Pol65</t>
  </si>
  <si>
    <t>Baterie umyvadlová stojánková DN15, vč příslušenství</t>
  </si>
  <si>
    <t>Pol66</t>
  </si>
  <si>
    <t>Rohový ventil 1/2"x1/2", např. SCHELL</t>
  </si>
  <si>
    <t>Pol67</t>
  </si>
  <si>
    <t>Manometr 0-10bar</t>
  </si>
  <si>
    <t>Pol68</t>
  </si>
  <si>
    <t>Dřezová baterie nástěnná DN15, vč příslušenství</t>
  </si>
  <si>
    <t>Pol69</t>
  </si>
  <si>
    <t>ventil pračkový se zpětnou klapkou 1/2" x ¾", např. Schell Comfort</t>
  </si>
  <si>
    <t>Pol70</t>
  </si>
  <si>
    <t>Bidetová sprška nástěnná DN15</t>
  </si>
  <si>
    <t>Pol71</t>
  </si>
  <si>
    <t>Sprchová baterie nástěnná DN15 s ruční sprchou a stojanem</t>
  </si>
  <si>
    <t>Pol72</t>
  </si>
  <si>
    <t>Zpětný ventil 1", např. Giacomini R60</t>
  </si>
  <si>
    <t>Pol73</t>
  </si>
  <si>
    <t>Radarový splachovač pisoáru na liště s integrovaným zdrojem, 230 V AC</t>
  </si>
  <si>
    <t>Pol74</t>
  </si>
  <si>
    <t>Vodorovný zásibníkový elektrický ohřívač TV; vč. zapezpečení-např. ohřívač DZD OKCEV160; objem=152l; doplněno o el. topné těleso Q=2,2kW (součást dodávky s ohřívačem)</t>
  </si>
  <si>
    <t>Pol75</t>
  </si>
  <si>
    <t>Trubka pro instalaci pitné vody PPR 25x3,5mm, včetně kolen, redukcí, T-kusů, Rohových ventilů</t>
  </si>
  <si>
    <t>Pol76</t>
  </si>
  <si>
    <t>Trubka pro instalaci pitné vody PPR 32x4,4mm, včetně kolen, redukcí, T-kusů, Rohových ventilů</t>
  </si>
  <si>
    <t>Pol77</t>
  </si>
  <si>
    <t>Trubka pro instalaci pitné vody PPR 40x5,5mm, včetně kolen, redukcí, T-kusů, Rohových ventilů</t>
  </si>
  <si>
    <t>Pol78</t>
  </si>
  <si>
    <t>Izolace rozvodů vody Tubolit DG 13/25mm</t>
  </si>
  <si>
    <t>Pol79</t>
  </si>
  <si>
    <t>Izolace rozvodů vody Tubolit DG 13/32mm</t>
  </si>
  <si>
    <t>Pol80</t>
  </si>
  <si>
    <t>Izolace rozvodů vody Tubolit DG 20/40mm</t>
  </si>
  <si>
    <t>Pol81</t>
  </si>
  <si>
    <t>Popis rozvodů vodovodu-štítky</t>
  </si>
  <si>
    <t>Pol82</t>
  </si>
  <si>
    <t>Pol83</t>
  </si>
  <si>
    <t>Pol84</t>
  </si>
  <si>
    <t>Pol85</t>
  </si>
  <si>
    <t>Stavební výpomoci</t>
  </si>
  <si>
    <t>Pol86</t>
  </si>
  <si>
    <t>Napojení na stávající přívod vody do objektu</t>
  </si>
  <si>
    <t>Pol87</t>
  </si>
  <si>
    <t>24 - Kanalizace</t>
  </si>
  <si>
    <t>D1 - POTRUBÍ</t>
  </si>
  <si>
    <t>D2 - ZAŘIZOVACÍ PŘEDMĚTY</t>
  </si>
  <si>
    <t>Pol88</t>
  </si>
  <si>
    <t>Připojovací a svislé potrubí HT-PP DN50, vč odboček a kolen</t>
  </si>
  <si>
    <t>Pol89</t>
  </si>
  <si>
    <t>Připojovací a svislé potrubí HT-PP DN75, vč odboček a kolen</t>
  </si>
  <si>
    <t>Pol90</t>
  </si>
  <si>
    <t>Připojovací a svislé potrubí HT-PP DN110, vč odboček a kolen</t>
  </si>
  <si>
    <t>Pol91</t>
  </si>
  <si>
    <t>Svodné potrubí KG PVC DN110, vč odboček a kolen</t>
  </si>
  <si>
    <t>Pol92</t>
  </si>
  <si>
    <t>Svodné potrubí KG PVC DN125, vč odboček a kolen</t>
  </si>
  <si>
    <t>Pol93</t>
  </si>
  <si>
    <t>Svodné potrubí KG PVC DN160, vč odboček a kolen</t>
  </si>
  <si>
    <t>Pol94</t>
  </si>
  <si>
    <t>Čistící kus DN50</t>
  </si>
  <si>
    <t>Pol95</t>
  </si>
  <si>
    <t>Čistící kus DN75</t>
  </si>
  <si>
    <t>Pol96</t>
  </si>
  <si>
    <t>Čistící kus DN110</t>
  </si>
  <si>
    <t>Pol97</t>
  </si>
  <si>
    <t>Ventilační hlavice DN75, vč příslušenství</t>
  </si>
  <si>
    <t>Pol98</t>
  </si>
  <si>
    <t>Ventilační hlavice DN110, vč příslušenství</t>
  </si>
  <si>
    <t>Pol99</t>
  </si>
  <si>
    <t>Přivzdušňovací ventil HL900, DN50</t>
  </si>
  <si>
    <t>Pol100</t>
  </si>
  <si>
    <t>Přivzdušňovací ventil HL900, DN75</t>
  </si>
  <si>
    <t>Pol101</t>
  </si>
  <si>
    <t>Přivzdušňovací ventil HL900, DN110</t>
  </si>
  <si>
    <t>Pol102</t>
  </si>
  <si>
    <t>Hadice pro odvod kondenzátu DN25</t>
  </si>
  <si>
    <t>Pol103</t>
  </si>
  <si>
    <t>Revizní dvířka 250x250mm, plastová</t>
  </si>
  <si>
    <t>ZAŘIZOVACÍ PŘEDMĚTY</t>
  </si>
  <si>
    <t>Pol104</t>
  </si>
  <si>
    <t>Sprchový žlab 64cm s nerezovou mřížkou a příslušenstvím; vč odpadního sifonu a skleněné zástěny</t>
  </si>
  <si>
    <t>Pol105</t>
  </si>
  <si>
    <t>Umyvadlo na šrouby , 55 x 45 cm, vč odpadního sifonu</t>
  </si>
  <si>
    <t>Pol106</t>
  </si>
  <si>
    <t>Umyvadlo na šrouby Baby s dětským motivem , 50 x 41 cm, vč odpadního sifonu</t>
  </si>
  <si>
    <t>Pol107</t>
  </si>
  <si>
    <t>Klozet WC kombi; zadní odpad, vč příslušenství</t>
  </si>
  <si>
    <t>Pol108</t>
  </si>
  <si>
    <t>Klozet WC kombi; v=350mm; zadní odpad, vč příslušenství</t>
  </si>
  <si>
    <t>Pol109</t>
  </si>
  <si>
    <t>Pisoár se zadním odpadem; v=350mm; vč odpadního sifonu</t>
  </si>
  <si>
    <t>Pol110</t>
  </si>
  <si>
    <t>Kondenzační sifon podomítkový HL138, zápachová uzávěrka DN32</t>
  </si>
  <si>
    <t>Pol111</t>
  </si>
  <si>
    <t>Keramická výlevka závěsná; se spodním odpadem; vč odpadního sifonu</t>
  </si>
  <si>
    <t>Pol112</t>
  </si>
  <si>
    <t>Popis rozvodů kanalizace-štítky</t>
  </si>
  <si>
    <t>Pol113</t>
  </si>
  <si>
    <t>Napojení na stávající hlavní kanalizační šachtu</t>
  </si>
  <si>
    <t>Pol114</t>
  </si>
  <si>
    <t>Pol115</t>
  </si>
  <si>
    <t>Pol116</t>
  </si>
  <si>
    <t>Pol117</t>
  </si>
  <si>
    <t>Pol118</t>
  </si>
  <si>
    <t>Obetonování potrubí splaškové kanalizace</t>
  </si>
  <si>
    <t>25 - Elektroinstalace</t>
  </si>
  <si>
    <t>D1 - Rozvaděč</t>
  </si>
  <si>
    <t>D2 - Svítidla</t>
  </si>
  <si>
    <t>D3 - Vedení</t>
  </si>
  <si>
    <t>Pol119</t>
  </si>
  <si>
    <t>Zásuvka jednonásobná bezšroubová s clonkami, 230V, 16A</t>
  </si>
  <si>
    <t>Pol120</t>
  </si>
  <si>
    <t>Spínač - řazení 1, 230V, 16A</t>
  </si>
  <si>
    <t>Pol121</t>
  </si>
  <si>
    <t>Spínač seriový - řazení 5, 230V, 16A</t>
  </si>
  <si>
    <t>Pol122</t>
  </si>
  <si>
    <t>Přepínač - řazení 6, 230V, 16A</t>
  </si>
  <si>
    <t>Pol123</t>
  </si>
  <si>
    <t>Snímač pohybu stropní, 230V, 10A, 360°</t>
  </si>
  <si>
    <t>Pol124</t>
  </si>
  <si>
    <t>Přístrojová přípojka se signalizační doutnavkou, 400V, 16A</t>
  </si>
  <si>
    <t>Pol125</t>
  </si>
  <si>
    <t>Zemnící svorka na potrubí</t>
  </si>
  <si>
    <t>Pol126</t>
  </si>
  <si>
    <t>Instalační krabice pro zdroj</t>
  </si>
  <si>
    <t>Pol127</t>
  </si>
  <si>
    <t>Instalační krabice - různé druhy</t>
  </si>
  <si>
    <t>Pol128</t>
  </si>
  <si>
    <t>Drobný instalační materiál</t>
  </si>
  <si>
    <t>Rozvaděč</t>
  </si>
  <si>
    <t>Pol129</t>
  </si>
  <si>
    <t>Jistič 6kA, char B, 1-pólový, Icn=6kA, In=6A</t>
  </si>
  <si>
    <t>Poznámka k položce:_x000d_
6kA-B6/1</t>
  </si>
  <si>
    <t>Pol130</t>
  </si>
  <si>
    <t>Jistič 6kA, char B, 3-pólový, Icn=6kA, In=16A</t>
  </si>
  <si>
    <t>Poznámka k položce:_x000d_
6kA-B16/3</t>
  </si>
  <si>
    <t>Pol131</t>
  </si>
  <si>
    <t>Chránič Ir=250A, typ AC, 4-pól, Idn=0.03A, In=25A</t>
  </si>
  <si>
    <t>Poznámka k položce:_x000d_
6kA-25/4/003</t>
  </si>
  <si>
    <t>Pol132</t>
  </si>
  <si>
    <t>Chránič s nadproudovou ochranou, Ir=250A, AC, 1+N, 6kA, char.B, Idn=0.03A, In=10A</t>
  </si>
  <si>
    <t>Poznámka k položce:_x000d_
6kA-10/1N/B/003</t>
  </si>
  <si>
    <t>Pol133</t>
  </si>
  <si>
    <t>Jednotka pom. kontaktů 1z1v pro FI-2p</t>
  </si>
  <si>
    <t>Poznámka k položce:_x000d_
6A</t>
  </si>
  <si>
    <t>Pol134</t>
  </si>
  <si>
    <t>Doplňkový materiál (DIN lišta, propojovací lišty, vydrátování,…)</t>
  </si>
  <si>
    <t>Svítidla</t>
  </si>
  <si>
    <t>Pol135</t>
  </si>
  <si>
    <t>H - LED interiérové kruhové, stropní přisazené</t>
  </si>
  <si>
    <t>Poznámka k položce:_x000d_
LED, 27W, 2930lm, Ra85, 4000K</t>
  </si>
  <si>
    <t>Pol136</t>
  </si>
  <si>
    <t>L - LED interiérové, stropní přisazené</t>
  </si>
  <si>
    <t>Poznámka k položce:_x000d_
LED, 42W, 5210lm, Ra85, 4000K</t>
  </si>
  <si>
    <t>Pol137</t>
  </si>
  <si>
    <t>M - LED,downlight,interiérové kruhové přisazené, min. IP44</t>
  </si>
  <si>
    <t>Poznámka k položce:_x000d_
LED, 29W, 2700lm, Ra85, 4000K</t>
  </si>
  <si>
    <t>Pol138</t>
  </si>
  <si>
    <t>N - LED přisazené nouzové svítidlo svítící při výpadku, test. tlačítko, čirý kryt, M1h</t>
  </si>
  <si>
    <t>Poznámka k položce:_x000d_
LED, 3W, 330 lm, 1hod., Ra80, 4000K</t>
  </si>
  <si>
    <t>Vedení</t>
  </si>
  <si>
    <t>Pol139</t>
  </si>
  <si>
    <t>CYKY-J 3x1,5</t>
  </si>
  <si>
    <t>Pol140</t>
  </si>
  <si>
    <t>CYKY-J 5x1,5</t>
  </si>
  <si>
    <t>Pol141</t>
  </si>
  <si>
    <t>CYKY-J 3x2,5</t>
  </si>
  <si>
    <t>Pol142</t>
  </si>
  <si>
    <t>CYKY-J 5x2,5</t>
  </si>
  <si>
    <t>Pol143</t>
  </si>
  <si>
    <t>JYTY 4x1</t>
  </si>
  <si>
    <t>Pol144</t>
  </si>
  <si>
    <t>H07V-U 6 zž</t>
  </si>
  <si>
    <t>Pol145</t>
  </si>
  <si>
    <t>Elektroinstalační trubka, pr. 20</t>
  </si>
  <si>
    <t>31 - VRN</t>
  </si>
  <si>
    <t>VRN - Vedlejší rozpočtové náklady</t>
  </si>
  <si>
    <t xml:space="preserve">    VRN3 - Zařízení staveniště</t>
  </si>
  <si>
    <t xml:space="preserve">    VRN4 - Inženýrská činnost</t>
  </si>
  <si>
    <t xml:space="preserve">    VRN6 - Územní vlivy</t>
  </si>
  <si>
    <t xml:space="preserve">    VRN7 - Provozní vlivy</t>
  </si>
  <si>
    <t>Vedlejší rozpočtové náklady</t>
  </si>
  <si>
    <t>VRN3</t>
  </si>
  <si>
    <t>Zařízení staveniště</t>
  </si>
  <si>
    <t>030001000</t>
  </si>
  <si>
    <t>1024</t>
  </si>
  <si>
    <t>-1868320910</t>
  </si>
  <si>
    <t>VRN4</t>
  </si>
  <si>
    <t>Inženýrská činnost</t>
  </si>
  <si>
    <t>045002000</t>
  </si>
  <si>
    <t>Kompletační a koordinační činnost</t>
  </si>
  <si>
    <t>183490095</t>
  </si>
  <si>
    <t>VRN6</t>
  </si>
  <si>
    <t>Územní vlivy</t>
  </si>
  <si>
    <t>065002000</t>
  </si>
  <si>
    <t>Mimostaveništní doprava materiálů</t>
  </si>
  <si>
    <t>312519460</t>
  </si>
  <si>
    <t>VRN7</t>
  </si>
  <si>
    <t>Provozní vlivy</t>
  </si>
  <si>
    <t>071002000</t>
  </si>
  <si>
    <t>Provoz investora, třetích osob</t>
  </si>
  <si>
    <t>1216422760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</si>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</sst>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2020-027</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Stavební úpravy MŠ Sendražice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parc. č. st 600</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12. 5. 2020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Město Kolín</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Revitali s.r.o.</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ROUND(SUM(AG55:AG63),2)</f>
        <v>0</v>
      </c>
      <c r="AH54" s="103"/>
      <c r="AI54" s="103"/>
      <c r="AJ54" s="103"/>
      <c r="AK54" s="103"/>
      <c r="AL54" s="103"/>
      <c r="AM54" s="103"/>
      <c r="AN54" s="104">
        <f>SUM(AG54,AT54)</f>
        <v>0</v>
      </c>
      <c r="AO54" s="104"/>
      <c r="AP54" s="104"/>
      <c r="AQ54" s="105" t="s">
        <v>19</v>
      </c>
      <c r="AR54" s="106"/>
      <c r="AS54" s="107">
        <f>ROUND(SUM(AS55:AS63),2)</f>
        <v>0</v>
      </c>
      <c r="AT54" s="108">
        <f>ROUND(SUM(AV54:AW54),2)</f>
        <v>0</v>
      </c>
      <c r="AU54" s="109">
        <f>ROUND(SUM(AU55:AU63),5)</f>
        <v>0</v>
      </c>
      <c r="AV54" s="108">
        <f>ROUND(AZ54*L29,2)</f>
        <v>0</v>
      </c>
      <c r="AW54" s="108">
        <f>ROUND(BA54*L30,2)</f>
        <v>0</v>
      </c>
      <c r="AX54" s="108">
        <f>ROUND(BB54*L29,2)</f>
        <v>0</v>
      </c>
      <c r="AY54" s="108">
        <f>ROUND(BC54*L30,2)</f>
        <v>0</v>
      </c>
      <c r="AZ54" s="108">
        <f>ROUND(SUM(AZ55:AZ63),2)</f>
        <v>0</v>
      </c>
      <c r="BA54" s="108">
        <f>ROUND(SUM(BA55:BA63),2)</f>
        <v>0</v>
      </c>
      <c r="BB54" s="108">
        <f>ROUND(SUM(BB55:BB63),2)</f>
        <v>0</v>
      </c>
      <c r="BC54" s="108">
        <f>ROUND(SUM(BC55:BC63),2)</f>
        <v>0</v>
      </c>
      <c r="BD54" s="110">
        <f>ROUND(SUM(BD55:BD63),2)</f>
        <v>0</v>
      </c>
      <c r="BE54" s="6"/>
      <c r="BS54" s="111" t="s">
        <v>71</v>
      </c>
      <c r="BT54" s="111" t="s">
        <v>72</v>
      </c>
      <c r="BU54" s="112" t="s">
        <v>73</v>
      </c>
      <c r="BV54" s="111" t="s">
        <v>74</v>
      </c>
      <c r="BW54" s="111" t="s">
        <v>5</v>
      </c>
      <c r="BX54" s="111" t="s">
        <v>75</v>
      </c>
      <c r="CL54" s="111" t="s">
        <v>19</v>
      </c>
    </row>
    <row r="55" s="7" customFormat="1" ht="16.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Stavební část'!J30</f>
        <v>0</v>
      </c>
      <c r="AH55" s="117"/>
      <c r="AI55" s="117"/>
      <c r="AJ55" s="117"/>
      <c r="AK55" s="117"/>
      <c r="AL55" s="117"/>
      <c r="AM55" s="117"/>
      <c r="AN55" s="118">
        <f>SUM(AG55,AT55)</f>
        <v>0</v>
      </c>
      <c r="AO55" s="117"/>
      <c r="AP55" s="117"/>
      <c r="AQ55" s="119" t="s">
        <v>79</v>
      </c>
      <c r="AR55" s="120"/>
      <c r="AS55" s="121">
        <v>0</v>
      </c>
      <c r="AT55" s="122">
        <f>ROUND(SUM(AV55:AW55),2)</f>
        <v>0</v>
      </c>
      <c r="AU55" s="123">
        <f>'01 - Stavební část'!P97</f>
        <v>0</v>
      </c>
      <c r="AV55" s="122">
        <f>'01 - Stavební část'!J33</f>
        <v>0</v>
      </c>
      <c r="AW55" s="122">
        <f>'01 - Stavební část'!J34</f>
        <v>0</v>
      </c>
      <c r="AX55" s="122">
        <f>'01 - Stavební část'!J35</f>
        <v>0</v>
      </c>
      <c r="AY55" s="122">
        <f>'01 - Stavební část'!J36</f>
        <v>0</v>
      </c>
      <c r="AZ55" s="122">
        <f>'01 - Stavební část'!F33</f>
        <v>0</v>
      </c>
      <c r="BA55" s="122">
        <f>'01 - Stavební část'!F34</f>
        <v>0</v>
      </c>
      <c r="BB55" s="122">
        <f>'01 - Stavební část'!F35</f>
        <v>0</v>
      </c>
      <c r="BC55" s="122">
        <f>'01 - Stavební část'!F36</f>
        <v>0</v>
      </c>
      <c r="BD55" s="124">
        <f>'01 - Stavební část'!F37</f>
        <v>0</v>
      </c>
      <c r="BE55" s="7"/>
      <c r="BT55" s="125" t="s">
        <v>80</v>
      </c>
      <c r="BV55" s="125" t="s">
        <v>74</v>
      </c>
      <c r="BW55" s="125" t="s">
        <v>81</v>
      </c>
      <c r="BX55" s="125" t="s">
        <v>5</v>
      </c>
      <c r="CL55" s="125" t="s">
        <v>19</v>
      </c>
      <c r="CM55" s="125" t="s">
        <v>82</v>
      </c>
    </row>
    <row r="56" s="7" customFormat="1" ht="16.5" customHeight="1">
      <c r="A56" s="113" t="s">
        <v>76</v>
      </c>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'11 - Ostatní prvky'!J30</f>
        <v>0</v>
      </c>
      <c r="AH56" s="117"/>
      <c r="AI56" s="117"/>
      <c r="AJ56" s="117"/>
      <c r="AK56" s="117"/>
      <c r="AL56" s="117"/>
      <c r="AM56" s="117"/>
      <c r="AN56" s="118">
        <f>SUM(AG56,AT56)</f>
        <v>0</v>
      </c>
      <c r="AO56" s="117"/>
      <c r="AP56" s="117"/>
      <c r="AQ56" s="119" t="s">
        <v>79</v>
      </c>
      <c r="AR56" s="120"/>
      <c r="AS56" s="121">
        <v>0</v>
      </c>
      <c r="AT56" s="122">
        <f>ROUND(SUM(AV56:AW56),2)</f>
        <v>0</v>
      </c>
      <c r="AU56" s="123">
        <f>'11 - Ostatní prvky'!P83</f>
        <v>0</v>
      </c>
      <c r="AV56" s="122">
        <f>'11 - Ostatní prvky'!J33</f>
        <v>0</v>
      </c>
      <c r="AW56" s="122">
        <f>'11 - Ostatní prvky'!J34</f>
        <v>0</v>
      </c>
      <c r="AX56" s="122">
        <f>'11 - Ostatní prvky'!J35</f>
        <v>0</v>
      </c>
      <c r="AY56" s="122">
        <f>'11 - Ostatní prvky'!J36</f>
        <v>0</v>
      </c>
      <c r="AZ56" s="122">
        <f>'11 - Ostatní prvky'!F33</f>
        <v>0</v>
      </c>
      <c r="BA56" s="122">
        <f>'11 - Ostatní prvky'!F34</f>
        <v>0</v>
      </c>
      <c r="BB56" s="122">
        <f>'11 - Ostatní prvky'!F35</f>
        <v>0</v>
      </c>
      <c r="BC56" s="122">
        <f>'11 - Ostatní prvky'!F36</f>
        <v>0</v>
      </c>
      <c r="BD56" s="124">
        <f>'11 - Ostatní prvky'!F37</f>
        <v>0</v>
      </c>
      <c r="BE56" s="7"/>
      <c r="BT56" s="125" t="s">
        <v>80</v>
      </c>
      <c r="BV56" s="125" t="s">
        <v>74</v>
      </c>
      <c r="BW56" s="125" t="s">
        <v>85</v>
      </c>
      <c r="BX56" s="125" t="s">
        <v>5</v>
      </c>
      <c r="CL56" s="125" t="s">
        <v>19</v>
      </c>
      <c r="CM56" s="125" t="s">
        <v>82</v>
      </c>
    </row>
    <row r="57" s="7" customFormat="1" ht="16.5" customHeight="1">
      <c r="A57" s="113" t="s">
        <v>76</v>
      </c>
      <c r="B57" s="114"/>
      <c r="C57" s="115"/>
      <c r="D57" s="116" t="s">
        <v>86</v>
      </c>
      <c r="E57" s="116"/>
      <c r="F57" s="116"/>
      <c r="G57" s="116"/>
      <c r="H57" s="116"/>
      <c r="I57" s="117"/>
      <c r="J57" s="116" t="s">
        <v>87</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'12 - Zámečnické a truhlář...'!J30</f>
        <v>0</v>
      </c>
      <c r="AH57" s="117"/>
      <c r="AI57" s="117"/>
      <c r="AJ57" s="117"/>
      <c r="AK57" s="117"/>
      <c r="AL57" s="117"/>
      <c r="AM57" s="117"/>
      <c r="AN57" s="118">
        <f>SUM(AG57,AT57)</f>
        <v>0</v>
      </c>
      <c r="AO57" s="117"/>
      <c r="AP57" s="117"/>
      <c r="AQ57" s="119" t="s">
        <v>79</v>
      </c>
      <c r="AR57" s="120"/>
      <c r="AS57" s="121">
        <v>0</v>
      </c>
      <c r="AT57" s="122">
        <f>ROUND(SUM(AV57:AW57),2)</f>
        <v>0</v>
      </c>
      <c r="AU57" s="123">
        <f>'12 - Zámečnické a truhlář...'!P82</f>
        <v>0</v>
      </c>
      <c r="AV57" s="122">
        <f>'12 - Zámečnické a truhlář...'!J33</f>
        <v>0</v>
      </c>
      <c r="AW57" s="122">
        <f>'12 - Zámečnické a truhlář...'!J34</f>
        <v>0</v>
      </c>
      <c r="AX57" s="122">
        <f>'12 - Zámečnické a truhlář...'!J35</f>
        <v>0</v>
      </c>
      <c r="AY57" s="122">
        <f>'12 - Zámečnické a truhlář...'!J36</f>
        <v>0</v>
      </c>
      <c r="AZ57" s="122">
        <f>'12 - Zámečnické a truhlář...'!F33</f>
        <v>0</v>
      </c>
      <c r="BA57" s="122">
        <f>'12 - Zámečnické a truhlář...'!F34</f>
        <v>0</v>
      </c>
      <c r="BB57" s="122">
        <f>'12 - Zámečnické a truhlář...'!F35</f>
        <v>0</v>
      </c>
      <c r="BC57" s="122">
        <f>'12 - Zámečnické a truhlář...'!F36</f>
        <v>0</v>
      </c>
      <c r="BD57" s="124">
        <f>'12 - Zámečnické a truhlář...'!F37</f>
        <v>0</v>
      </c>
      <c r="BE57" s="7"/>
      <c r="BT57" s="125" t="s">
        <v>80</v>
      </c>
      <c r="BV57" s="125" t="s">
        <v>74</v>
      </c>
      <c r="BW57" s="125" t="s">
        <v>88</v>
      </c>
      <c r="BX57" s="125" t="s">
        <v>5</v>
      </c>
      <c r="CL57" s="125" t="s">
        <v>19</v>
      </c>
      <c r="CM57" s="125" t="s">
        <v>82</v>
      </c>
    </row>
    <row r="58" s="7" customFormat="1" ht="16.5" customHeight="1">
      <c r="A58" s="113" t="s">
        <v>76</v>
      </c>
      <c r="B58" s="114"/>
      <c r="C58" s="115"/>
      <c r="D58" s="116" t="s">
        <v>7</v>
      </c>
      <c r="E58" s="116"/>
      <c r="F58" s="116"/>
      <c r="G58" s="116"/>
      <c r="H58" s="116"/>
      <c r="I58" s="117"/>
      <c r="J58" s="116" t="s">
        <v>89</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'21 - Vytápění'!J30</f>
        <v>0</v>
      </c>
      <c r="AH58" s="117"/>
      <c r="AI58" s="117"/>
      <c r="AJ58" s="117"/>
      <c r="AK58" s="117"/>
      <c r="AL58" s="117"/>
      <c r="AM58" s="117"/>
      <c r="AN58" s="118">
        <f>SUM(AG58,AT58)</f>
        <v>0</v>
      </c>
      <c r="AO58" s="117"/>
      <c r="AP58" s="117"/>
      <c r="AQ58" s="119" t="s">
        <v>79</v>
      </c>
      <c r="AR58" s="120"/>
      <c r="AS58" s="121">
        <v>0</v>
      </c>
      <c r="AT58" s="122">
        <f>ROUND(SUM(AV58:AW58),2)</f>
        <v>0</v>
      </c>
      <c r="AU58" s="123">
        <f>'21 - Vytápění'!P84</f>
        <v>0</v>
      </c>
      <c r="AV58" s="122">
        <f>'21 - Vytápění'!J33</f>
        <v>0</v>
      </c>
      <c r="AW58" s="122">
        <f>'21 - Vytápění'!J34</f>
        <v>0</v>
      </c>
      <c r="AX58" s="122">
        <f>'21 - Vytápění'!J35</f>
        <v>0</v>
      </c>
      <c r="AY58" s="122">
        <f>'21 - Vytápění'!J36</f>
        <v>0</v>
      </c>
      <c r="AZ58" s="122">
        <f>'21 - Vytápění'!F33</f>
        <v>0</v>
      </c>
      <c r="BA58" s="122">
        <f>'21 - Vytápění'!F34</f>
        <v>0</v>
      </c>
      <c r="BB58" s="122">
        <f>'21 - Vytápění'!F35</f>
        <v>0</v>
      </c>
      <c r="BC58" s="122">
        <f>'21 - Vytápění'!F36</f>
        <v>0</v>
      </c>
      <c r="BD58" s="124">
        <f>'21 - Vytápění'!F37</f>
        <v>0</v>
      </c>
      <c r="BE58" s="7"/>
      <c r="BT58" s="125" t="s">
        <v>80</v>
      </c>
      <c r="BV58" s="125" t="s">
        <v>74</v>
      </c>
      <c r="BW58" s="125" t="s">
        <v>90</v>
      </c>
      <c r="BX58" s="125" t="s">
        <v>5</v>
      </c>
      <c r="CL58" s="125" t="s">
        <v>19</v>
      </c>
      <c r="CM58" s="125" t="s">
        <v>82</v>
      </c>
    </row>
    <row r="59" s="7" customFormat="1" ht="16.5" customHeight="1">
      <c r="A59" s="113" t="s">
        <v>76</v>
      </c>
      <c r="B59" s="114"/>
      <c r="C59" s="115"/>
      <c r="D59" s="116" t="s">
        <v>91</v>
      </c>
      <c r="E59" s="116"/>
      <c r="F59" s="116"/>
      <c r="G59" s="116"/>
      <c r="H59" s="116"/>
      <c r="I59" s="117"/>
      <c r="J59" s="116" t="s">
        <v>92</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'22 - Vzduchotechnika'!J30</f>
        <v>0</v>
      </c>
      <c r="AH59" s="117"/>
      <c r="AI59" s="117"/>
      <c r="AJ59" s="117"/>
      <c r="AK59" s="117"/>
      <c r="AL59" s="117"/>
      <c r="AM59" s="117"/>
      <c r="AN59" s="118">
        <f>SUM(AG59,AT59)</f>
        <v>0</v>
      </c>
      <c r="AO59" s="117"/>
      <c r="AP59" s="117"/>
      <c r="AQ59" s="119" t="s">
        <v>79</v>
      </c>
      <c r="AR59" s="120"/>
      <c r="AS59" s="121">
        <v>0</v>
      </c>
      <c r="AT59" s="122">
        <f>ROUND(SUM(AV59:AW59),2)</f>
        <v>0</v>
      </c>
      <c r="AU59" s="123">
        <f>'22 - Vzduchotechnika'!P83</f>
        <v>0</v>
      </c>
      <c r="AV59" s="122">
        <f>'22 - Vzduchotechnika'!J33</f>
        <v>0</v>
      </c>
      <c r="AW59" s="122">
        <f>'22 - Vzduchotechnika'!J34</f>
        <v>0</v>
      </c>
      <c r="AX59" s="122">
        <f>'22 - Vzduchotechnika'!J35</f>
        <v>0</v>
      </c>
      <c r="AY59" s="122">
        <f>'22 - Vzduchotechnika'!J36</f>
        <v>0</v>
      </c>
      <c r="AZ59" s="122">
        <f>'22 - Vzduchotechnika'!F33</f>
        <v>0</v>
      </c>
      <c r="BA59" s="122">
        <f>'22 - Vzduchotechnika'!F34</f>
        <v>0</v>
      </c>
      <c r="BB59" s="122">
        <f>'22 - Vzduchotechnika'!F35</f>
        <v>0</v>
      </c>
      <c r="BC59" s="122">
        <f>'22 - Vzduchotechnika'!F36</f>
        <v>0</v>
      </c>
      <c r="BD59" s="124">
        <f>'22 - Vzduchotechnika'!F37</f>
        <v>0</v>
      </c>
      <c r="BE59" s="7"/>
      <c r="BT59" s="125" t="s">
        <v>80</v>
      </c>
      <c r="BV59" s="125" t="s">
        <v>74</v>
      </c>
      <c r="BW59" s="125" t="s">
        <v>93</v>
      </c>
      <c r="BX59" s="125" t="s">
        <v>5</v>
      </c>
      <c r="CL59" s="125" t="s">
        <v>19</v>
      </c>
      <c r="CM59" s="125" t="s">
        <v>82</v>
      </c>
    </row>
    <row r="60" s="7" customFormat="1" ht="16.5" customHeight="1">
      <c r="A60" s="113" t="s">
        <v>76</v>
      </c>
      <c r="B60" s="114"/>
      <c r="C60" s="115"/>
      <c r="D60" s="116" t="s">
        <v>94</v>
      </c>
      <c r="E60" s="116"/>
      <c r="F60" s="116"/>
      <c r="G60" s="116"/>
      <c r="H60" s="116"/>
      <c r="I60" s="117"/>
      <c r="J60" s="116" t="s">
        <v>95</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'23 - Vodovod'!J30</f>
        <v>0</v>
      </c>
      <c r="AH60" s="117"/>
      <c r="AI60" s="117"/>
      <c r="AJ60" s="117"/>
      <c r="AK60" s="117"/>
      <c r="AL60" s="117"/>
      <c r="AM60" s="117"/>
      <c r="AN60" s="118">
        <f>SUM(AG60,AT60)</f>
        <v>0</v>
      </c>
      <c r="AO60" s="117"/>
      <c r="AP60" s="117"/>
      <c r="AQ60" s="119" t="s">
        <v>79</v>
      </c>
      <c r="AR60" s="120"/>
      <c r="AS60" s="121">
        <v>0</v>
      </c>
      <c r="AT60" s="122">
        <f>ROUND(SUM(AV60:AW60),2)</f>
        <v>0</v>
      </c>
      <c r="AU60" s="123">
        <f>'23 - Vodovod'!P82</f>
        <v>0</v>
      </c>
      <c r="AV60" s="122">
        <f>'23 - Vodovod'!J33</f>
        <v>0</v>
      </c>
      <c r="AW60" s="122">
        <f>'23 - Vodovod'!J34</f>
        <v>0</v>
      </c>
      <c r="AX60" s="122">
        <f>'23 - Vodovod'!J35</f>
        <v>0</v>
      </c>
      <c r="AY60" s="122">
        <f>'23 - Vodovod'!J36</f>
        <v>0</v>
      </c>
      <c r="AZ60" s="122">
        <f>'23 - Vodovod'!F33</f>
        <v>0</v>
      </c>
      <c r="BA60" s="122">
        <f>'23 - Vodovod'!F34</f>
        <v>0</v>
      </c>
      <c r="BB60" s="122">
        <f>'23 - Vodovod'!F35</f>
        <v>0</v>
      </c>
      <c r="BC60" s="122">
        <f>'23 - Vodovod'!F36</f>
        <v>0</v>
      </c>
      <c r="BD60" s="124">
        <f>'23 - Vodovod'!F37</f>
        <v>0</v>
      </c>
      <c r="BE60" s="7"/>
      <c r="BT60" s="125" t="s">
        <v>80</v>
      </c>
      <c r="BV60" s="125" t="s">
        <v>74</v>
      </c>
      <c r="BW60" s="125" t="s">
        <v>96</v>
      </c>
      <c r="BX60" s="125" t="s">
        <v>5</v>
      </c>
      <c r="CL60" s="125" t="s">
        <v>19</v>
      </c>
      <c r="CM60" s="125" t="s">
        <v>82</v>
      </c>
    </row>
    <row r="61" s="7" customFormat="1" ht="16.5" customHeight="1">
      <c r="A61" s="113" t="s">
        <v>76</v>
      </c>
      <c r="B61" s="114"/>
      <c r="C61" s="115"/>
      <c r="D61" s="116" t="s">
        <v>97</v>
      </c>
      <c r="E61" s="116"/>
      <c r="F61" s="116"/>
      <c r="G61" s="116"/>
      <c r="H61" s="116"/>
      <c r="I61" s="117"/>
      <c r="J61" s="116" t="s">
        <v>98</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'24 - Kanalizace'!J30</f>
        <v>0</v>
      </c>
      <c r="AH61" s="117"/>
      <c r="AI61" s="117"/>
      <c r="AJ61" s="117"/>
      <c r="AK61" s="117"/>
      <c r="AL61" s="117"/>
      <c r="AM61" s="117"/>
      <c r="AN61" s="118">
        <f>SUM(AG61,AT61)</f>
        <v>0</v>
      </c>
      <c r="AO61" s="117"/>
      <c r="AP61" s="117"/>
      <c r="AQ61" s="119" t="s">
        <v>79</v>
      </c>
      <c r="AR61" s="120"/>
      <c r="AS61" s="121">
        <v>0</v>
      </c>
      <c r="AT61" s="122">
        <f>ROUND(SUM(AV61:AW61),2)</f>
        <v>0</v>
      </c>
      <c r="AU61" s="123">
        <f>'24 - Kanalizace'!P82</f>
        <v>0</v>
      </c>
      <c r="AV61" s="122">
        <f>'24 - Kanalizace'!J33</f>
        <v>0</v>
      </c>
      <c r="AW61" s="122">
        <f>'24 - Kanalizace'!J34</f>
        <v>0</v>
      </c>
      <c r="AX61" s="122">
        <f>'24 - Kanalizace'!J35</f>
        <v>0</v>
      </c>
      <c r="AY61" s="122">
        <f>'24 - Kanalizace'!J36</f>
        <v>0</v>
      </c>
      <c r="AZ61" s="122">
        <f>'24 - Kanalizace'!F33</f>
        <v>0</v>
      </c>
      <c r="BA61" s="122">
        <f>'24 - Kanalizace'!F34</f>
        <v>0</v>
      </c>
      <c r="BB61" s="122">
        <f>'24 - Kanalizace'!F35</f>
        <v>0</v>
      </c>
      <c r="BC61" s="122">
        <f>'24 - Kanalizace'!F36</f>
        <v>0</v>
      </c>
      <c r="BD61" s="124">
        <f>'24 - Kanalizace'!F37</f>
        <v>0</v>
      </c>
      <c r="BE61" s="7"/>
      <c r="BT61" s="125" t="s">
        <v>80</v>
      </c>
      <c r="BV61" s="125" t="s">
        <v>74</v>
      </c>
      <c r="BW61" s="125" t="s">
        <v>99</v>
      </c>
      <c r="BX61" s="125" t="s">
        <v>5</v>
      </c>
      <c r="CL61" s="125" t="s">
        <v>19</v>
      </c>
      <c r="CM61" s="125" t="s">
        <v>82</v>
      </c>
    </row>
    <row r="62" s="7" customFormat="1" ht="16.5" customHeight="1">
      <c r="A62" s="113" t="s">
        <v>76</v>
      </c>
      <c r="B62" s="114"/>
      <c r="C62" s="115"/>
      <c r="D62" s="116" t="s">
        <v>100</v>
      </c>
      <c r="E62" s="116"/>
      <c r="F62" s="116"/>
      <c r="G62" s="116"/>
      <c r="H62" s="116"/>
      <c r="I62" s="117"/>
      <c r="J62" s="116" t="s">
        <v>101</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'25 - Elektroinstalace'!J30</f>
        <v>0</v>
      </c>
      <c r="AH62" s="117"/>
      <c r="AI62" s="117"/>
      <c r="AJ62" s="117"/>
      <c r="AK62" s="117"/>
      <c r="AL62" s="117"/>
      <c r="AM62" s="117"/>
      <c r="AN62" s="118">
        <f>SUM(AG62,AT62)</f>
        <v>0</v>
      </c>
      <c r="AO62" s="117"/>
      <c r="AP62" s="117"/>
      <c r="AQ62" s="119" t="s">
        <v>79</v>
      </c>
      <c r="AR62" s="120"/>
      <c r="AS62" s="121">
        <v>0</v>
      </c>
      <c r="AT62" s="122">
        <f>ROUND(SUM(AV62:AW62),2)</f>
        <v>0</v>
      </c>
      <c r="AU62" s="123">
        <f>'25 - Elektroinstalace'!P82</f>
        <v>0</v>
      </c>
      <c r="AV62" s="122">
        <f>'25 - Elektroinstalace'!J33</f>
        <v>0</v>
      </c>
      <c r="AW62" s="122">
        <f>'25 - Elektroinstalace'!J34</f>
        <v>0</v>
      </c>
      <c r="AX62" s="122">
        <f>'25 - Elektroinstalace'!J35</f>
        <v>0</v>
      </c>
      <c r="AY62" s="122">
        <f>'25 - Elektroinstalace'!J36</f>
        <v>0</v>
      </c>
      <c r="AZ62" s="122">
        <f>'25 - Elektroinstalace'!F33</f>
        <v>0</v>
      </c>
      <c r="BA62" s="122">
        <f>'25 - Elektroinstalace'!F34</f>
        <v>0</v>
      </c>
      <c r="BB62" s="122">
        <f>'25 - Elektroinstalace'!F35</f>
        <v>0</v>
      </c>
      <c r="BC62" s="122">
        <f>'25 - Elektroinstalace'!F36</f>
        <v>0</v>
      </c>
      <c r="BD62" s="124">
        <f>'25 - Elektroinstalace'!F37</f>
        <v>0</v>
      </c>
      <c r="BE62" s="7"/>
      <c r="BT62" s="125" t="s">
        <v>80</v>
      </c>
      <c r="BV62" s="125" t="s">
        <v>74</v>
      </c>
      <c r="BW62" s="125" t="s">
        <v>102</v>
      </c>
      <c r="BX62" s="125" t="s">
        <v>5</v>
      </c>
      <c r="CL62" s="125" t="s">
        <v>19</v>
      </c>
      <c r="CM62" s="125" t="s">
        <v>82</v>
      </c>
    </row>
    <row r="63" s="7" customFormat="1" ht="16.5" customHeight="1">
      <c r="A63" s="113" t="s">
        <v>76</v>
      </c>
      <c r="B63" s="114"/>
      <c r="C63" s="115"/>
      <c r="D63" s="116" t="s">
        <v>103</v>
      </c>
      <c r="E63" s="116"/>
      <c r="F63" s="116"/>
      <c r="G63" s="116"/>
      <c r="H63" s="116"/>
      <c r="I63" s="117"/>
      <c r="J63" s="116" t="s">
        <v>104</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'31 - VRN'!J30</f>
        <v>0</v>
      </c>
      <c r="AH63" s="117"/>
      <c r="AI63" s="117"/>
      <c r="AJ63" s="117"/>
      <c r="AK63" s="117"/>
      <c r="AL63" s="117"/>
      <c r="AM63" s="117"/>
      <c r="AN63" s="118">
        <f>SUM(AG63,AT63)</f>
        <v>0</v>
      </c>
      <c r="AO63" s="117"/>
      <c r="AP63" s="117"/>
      <c r="AQ63" s="119" t="s">
        <v>105</v>
      </c>
      <c r="AR63" s="120"/>
      <c r="AS63" s="126">
        <v>0</v>
      </c>
      <c r="AT63" s="127">
        <f>ROUND(SUM(AV63:AW63),2)</f>
        <v>0</v>
      </c>
      <c r="AU63" s="128">
        <f>'31 - VRN'!P84</f>
        <v>0</v>
      </c>
      <c r="AV63" s="127">
        <f>'31 - VRN'!J33</f>
        <v>0</v>
      </c>
      <c r="AW63" s="127">
        <f>'31 - VRN'!J34</f>
        <v>0</v>
      </c>
      <c r="AX63" s="127">
        <f>'31 - VRN'!J35</f>
        <v>0</v>
      </c>
      <c r="AY63" s="127">
        <f>'31 - VRN'!J36</f>
        <v>0</v>
      </c>
      <c r="AZ63" s="127">
        <f>'31 - VRN'!F33</f>
        <v>0</v>
      </c>
      <c r="BA63" s="127">
        <f>'31 - VRN'!F34</f>
        <v>0</v>
      </c>
      <c r="BB63" s="127">
        <f>'31 - VRN'!F35</f>
        <v>0</v>
      </c>
      <c r="BC63" s="127">
        <f>'31 - VRN'!F36</f>
        <v>0</v>
      </c>
      <c r="BD63" s="129">
        <f>'31 - VRN'!F37</f>
        <v>0</v>
      </c>
      <c r="BE63" s="7"/>
      <c r="BT63" s="125" t="s">
        <v>80</v>
      </c>
      <c r="BV63" s="125" t="s">
        <v>74</v>
      </c>
      <c r="BW63" s="125" t="s">
        <v>106</v>
      </c>
      <c r="BX63" s="125" t="s">
        <v>5</v>
      </c>
      <c r="CL63" s="125" t="s">
        <v>19</v>
      </c>
      <c r="CM63" s="125" t="s">
        <v>82</v>
      </c>
    </row>
    <row r="64" s="2" customFormat="1" ht="30" customHeight="1">
      <c r="A64" s="40"/>
      <c r="B64" s="41"/>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6"/>
      <c r="AS64" s="40"/>
      <c r="AT64" s="40"/>
      <c r="AU64" s="40"/>
      <c r="AV64" s="40"/>
      <c r="AW64" s="40"/>
      <c r="AX64" s="40"/>
      <c r="AY64" s="40"/>
      <c r="AZ64" s="40"/>
      <c r="BA64" s="40"/>
      <c r="BB64" s="40"/>
      <c r="BC64" s="40"/>
      <c r="BD64" s="40"/>
      <c r="BE64" s="40"/>
    </row>
    <row r="65" s="2" customFormat="1" ht="6.96" customHeight="1">
      <c r="A65" s="40"/>
      <c r="B65" s="61"/>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46"/>
      <c r="AS65" s="40"/>
      <c r="AT65" s="40"/>
      <c r="AU65" s="40"/>
      <c r="AV65" s="40"/>
      <c r="AW65" s="40"/>
      <c r="AX65" s="40"/>
      <c r="AY65" s="40"/>
      <c r="AZ65" s="40"/>
      <c r="BA65" s="40"/>
      <c r="BB65" s="40"/>
      <c r="BC65" s="40"/>
      <c r="BD65" s="40"/>
      <c r="BE65" s="40"/>
    </row>
  </sheetData>
  <sheetProtection sheet="1" formatColumns="0" formatRows="0" objects="1" scenarios="1" spinCount="100000" saltValue="PPm6kNrLcJFhsw4t4qzR4yc4IHXHy0Ks8At072xTVZb/4UFUxzk/NB/Lu0pkSCmyoJ4rnLg3i4pKrktS+M7zLQ==" hashValue="x0Rq3jzsUK1ShCLhsSmoZAZbAQ7YZ9E9eVife7oDMBOsFzARh9l1gkjwWZJ0QgNEi7RD8pypTVAMsy7JASveRQ==" algorithmName="SHA-512" password="CC35"/>
  <mergeCells count="7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 Stavební část'!C2" display="/"/>
    <hyperlink ref="A56" location="'11 - Ostatní prvky'!C2" display="/"/>
    <hyperlink ref="A57" location="'12 - Zámečnické a truhlář...'!C2" display="/"/>
    <hyperlink ref="A58" location="'21 - Vytápění'!C2" display="/"/>
    <hyperlink ref="A59" location="'22 - Vzduchotechnika'!C2" display="/"/>
    <hyperlink ref="A60" location="'23 - Vodovod'!C2" display="/"/>
    <hyperlink ref="A61" location="'24 - Kanalizace'!C2" display="/"/>
    <hyperlink ref="A62" location="'25 - Elektroinstalace'!C2" display="/"/>
    <hyperlink ref="A63" location="'31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106</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1149</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ROUND(J84,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ROUND((SUM(BE84:BE93)),  2)</f>
        <v>0</v>
      </c>
      <c r="G33" s="40"/>
      <c r="H33" s="40"/>
      <c r="I33" s="157">
        <v>0.20999999999999999</v>
      </c>
      <c r="J33" s="156">
        <f>ROUND(((SUM(BE84:BE93))*I33),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ROUND((SUM(BF84:BF93)),  2)</f>
        <v>0</v>
      </c>
      <c r="G34" s="40"/>
      <c r="H34" s="40"/>
      <c r="I34" s="157">
        <v>0.14999999999999999</v>
      </c>
      <c r="J34" s="156">
        <f>ROUND(((SUM(BF84:BF93))*I34),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ROUND((SUM(BG84:BG93)),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ROUND((SUM(BH84:BH93)),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ROUND((SUM(BI84:BI93)),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31 - VRN</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J84</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1150</v>
      </c>
      <c r="E60" s="181"/>
      <c r="F60" s="181"/>
      <c r="G60" s="181"/>
      <c r="H60" s="181"/>
      <c r="I60" s="182"/>
      <c r="J60" s="183">
        <f>J85</f>
        <v>0</v>
      </c>
      <c r="K60" s="179"/>
      <c r="L60" s="184"/>
      <c r="S60" s="9"/>
      <c r="T60" s="9"/>
      <c r="U60" s="9"/>
      <c r="V60" s="9"/>
      <c r="W60" s="9"/>
      <c r="X60" s="9"/>
      <c r="Y60" s="9"/>
      <c r="Z60" s="9"/>
      <c r="AA60" s="9"/>
      <c r="AB60" s="9"/>
      <c r="AC60" s="9"/>
      <c r="AD60" s="9"/>
      <c r="AE60" s="9"/>
    </row>
    <row r="61" s="10" customFormat="1" ht="19.92" customHeight="1">
      <c r="A61" s="10"/>
      <c r="B61" s="185"/>
      <c r="C61" s="186"/>
      <c r="D61" s="187" t="s">
        <v>1151</v>
      </c>
      <c r="E61" s="188"/>
      <c r="F61" s="188"/>
      <c r="G61" s="188"/>
      <c r="H61" s="188"/>
      <c r="I61" s="189"/>
      <c r="J61" s="190">
        <f>J86</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1152</v>
      </c>
      <c r="E62" s="188"/>
      <c r="F62" s="188"/>
      <c r="G62" s="188"/>
      <c r="H62" s="188"/>
      <c r="I62" s="189"/>
      <c r="J62" s="190">
        <f>J88</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1153</v>
      </c>
      <c r="E63" s="188"/>
      <c r="F63" s="188"/>
      <c r="G63" s="188"/>
      <c r="H63" s="188"/>
      <c r="I63" s="189"/>
      <c r="J63" s="190">
        <f>J90</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1154</v>
      </c>
      <c r="E64" s="188"/>
      <c r="F64" s="188"/>
      <c r="G64" s="188"/>
      <c r="H64" s="188"/>
      <c r="I64" s="189"/>
      <c r="J64" s="190">
        <f>J92</f>
        <v>0</v>
      </c>
      <c r="K64" s="186"/>
      <c r="L64" s="191"/>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138"/>
      <c r="J65" s="42"/>
      <c r="K65" s="42"/>
      <c r="L65" s="139"/>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168"/>
      <c r="J66" s="62"/>
      <c r="K66" s="62"/>
      <c r="L66" s="139"/>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171"/>
      <c r="J70" s="64"/>
      <c r="K70" s="64"/>
      <c r="L70" s="139"/>
      <c r="S70" s="40"/>
      <c r="T70" s="40"/>
      <c r="U70" s="40"/>
      <c r="V70" s="40"/>
      <c r="W70" s="40"/>
      <c r="X70" s="40"/>
      <c r="Y70" s="40"/>
      <c r="Z70" s="40"/>
      <c r="AA70" s="40"/>
      <c r="AB70" s="40"/>
      <c r="AC70" s="40"/>
      <c r="AD70" s="40"/>
      <c r="AE70" s="40"/>
    </row>
    <row r="71" s="2" customFormat="1" ht="24.96" customHeight="1">
      <c r="A71" s="40"/>
      <c r="B71" s="41"/>
      <c r="C71" s="25" t="s">
        <v>132</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172" t="str">
        <f>E7</f>
        <v>Stavební úpravy MŠ Sendražice</v>
      </c>
      <c r="F74" s="34"/>
      <c r="G74" s="34"/>
      <c r="H74" s="34"/>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108</v>
      </c>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6.5" customHeight="1">
      <c r="A76" s="40"/>
      <c r="B76" s="41"/>
      <c r="C76" s="42"/>
      <c r="D76" s="42"/>
      <c r="E76" s="71" t="str">
        <f>E9</f>
        <v>31 - VRN</v>
      </c>
      <c r="F76" s="42"/>
      <c r="G76" s="42"/>
      <c r="H76" s="42"/>
      <c r="I76" s="138"/>
      <c r="J76" s="42"/>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parc. č. st 600</v>
      </c>
      <c r="G78" s="42"/>
      <c r="H78" s="42"/>
      <c r="I78" s="142" t="s">
        <v>23</v>
      </c>
      <c r="J78" s="74" t="str">
        <f>IF(J12="","",J12)</f>
        <v>12. 5. 2020</v>
      </c>
      <c r="K78" s="42"/>
      <c r="L78" s="13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Město Kolín</v>
      </c>
      <c r="G80" s="42"/>
      <c r="H80" s="42"/>
      <c r="I80" s="142" t="s">
        <v>31</v>
      </c>
      <c r="J80" s="38" t="str">
        <f>E21</f>
        <v>Revitali s.r.o.</v>
      </c>
      <c r="K80" s="42"/>
      <c r="L80" s="139"/>
      <c r="S80" s="40"/>
      <c r="T80" s="40"/>
      <c r="U80" s="40"/>
      <c r="V80" s="40"/>
      <c r="W80" s="40"/>
      <c r="X80" s="40"/>
      <c r="Y80" s="40"/>
      <c r="Z80" s="40"/>
      <c r="AA80" s="40"/>
      <c r="AB80" s="40"/>
      <c r="AC80" s="40"/>
      <c r="AD80" s="40"/>
      <c r="AE80" s="40"/>
    </row>
    <row r="81" s="2" customFormat="1" ht="15.15" customHeight="1">
      <c r="A81" s="40"/>
      <c r="B81" s="41"/>
      <c r="C81" s="34" t="s">
        <v>29</v>
      </c>
      <c r="D81" s="42"/>
      <c r="E81" s="42"/>
      <c r="F81" s="29" t="str">
        <f>IF(E18="","",E18)</f>
        <v>Vyplň údaj</v>
      </c>
      <c r="G81" s="42"/>
      <c r="H81" s="42"/>
      <c r="I81" s="142" t="s">
        <v>34</v>
      </c>
      <c r="J81" s="38" t="str">
        <f>E24</f>
        <v xml:space="preserve"> </v>
      </c>
      <c r="K81" s="42"/>
      <c r="L81" s="139"/>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138"/>
      <c r="J82" s="42"/>
      <c r="K82" s="42"/>
      <c r="L82" s="139"/>
      <c r="S82" s="40"/>
      <c r="T82" s="40"/>
      <c r="U82" s="40"/>
      <c r="V82" s="40"/>
      <c r="W82" s="40"/>
      <c r="X82" s="40"/>
      <c r="Y82" s="40"/>
      <c r="Z82" s="40"/>
      <c r="AA82" s="40"/>
      <c r="AB82" s="40"/>
      <c r="AC82" s="40"/>
      <c r="AD82" s="40"/>
      <c r="AE82" s="40"/>
    </row>
    <row r="83" s="11" customFormat="1" ht="29.28" customHeight="1">
      <c r="A83" s="192"/>
      <c r="B83" s="193"/>
      <c r="C83" s="194" t="s">
        <v>133</v>
      </c>
      <c r="D83" s="195" t="s">
        <v>57</v>
      </c>
      <c r="E83" s="195" t="s">
        <v>53</v>
      </c>
      <c r="F83" s="195" t="s">
        <v>54</v>
      </c>
      <c r="G83" s="195" t="s">
        <v>134</v>
      </c>
      <c r="H83" s="195" t="s">
        <v>135</v>
      </c>
      <c r="I83" s="196" t="s">
        <v>136</v>
      </c>
      <c r="J83" s="195" t="s">
        <v>112</v>
      </c>
      <c r="K83" s="197" t="s">
        <v>137</v>
      </c>
      <c r="L83" s="198"/>
      <c r="M83" s="94" t="s">
        <v>19</v>
      </c>
      <c r="N83" s="95" t="s">
        <v>42</v>
      </c>
      <c r="O83" s="95" t="s">
        <v>138</v>
      </c>
      <c r="P83" s="95" t="s">
        <v>139</v>
      </c>
      <c r="Q83" s="95" t="s">
        <v>140</v>
      </c>
      <c r="R83" s="95" t="s">
        <v>141</v>
      </c>
      <c r="S83" s="95" t="s">
        <v>142</v>
      </c>
      <c r="T83" s="96" t="s">
        <v>143</v>
      </c>
      <c r="U83" s="192"/>
      <c r="V83" s="192"/>
      <c r="W83" s="192"/>
      <c r="X83" s="192"/>
      <c r="Y83" s="192"/>
      <c r="Z83" s="192"/>
      <c r="AA83" s="192"/>
      <c r="AB83" s="192"/>
      <c r="AC83" s="192"/>
      <c r="AD83" s="192"/>
      <c r="AE83" s="192"/>
    </row>
    <row r="84" s="2" customFormat="1" ht="22.8" customHeight="1">
      <c r="A84" s="40"/>
      <c r="B84" s="41"/>
      <c r="C84" s="101" t="s">
        <v>144</v>
      </c>
      <c r="D84" s="42"/>
      <c r="E84" s="42"/>
      <c r="F84" s="42"/>
      <c r="G84" s="42"/>
      <c r="H84" s="42"/>
      <c r="I84" s="138"/>
      <c r="J84" s="199">
        <f>BK84</f>
        <v>0</v>
      </c>
      <c r="K84" s="42"/>
      <c r="L84" s="46"/>
      <c r="M84" s="97"/>
      <c r="N84" s="200"/>
      <c r="O84" s="98"/>
      <c r="P84" s="201">
        <f>P85</f>
        <v>0</v>
      </c>
      <c r="Q84" s="98"/>
      <c r="R84" s="201">
        <f>R85</f>
        <v>0</v>
      </c>
      <c r="S84" s="98"/>
      <c r="T84" s="202">
        <f>T85</f>
        <v>0</v>
      </c>
      <c r="U84" s="40"/>
      <c r="V84" s="40"/>
      <c r="W84" s="40"/>
      <c r="X84" s="40"/>
      <c r="Y84" s="40"/>
      <c r="Z84" s="40"/>
      <c r="AA84" s="40"/>
      <c r="AB84" s="40"/>
      <c r="AC84" s="40"/>
      <c r="AD84" s="40"/>
      <c r="AE84" s="40"/>
      <c r="AT84" s="19" t="s">
        <v>71</v>
      </c>
      <c r="AU84" s="19" t="s">
        <v>113</v>
      </c>
      <c r="BK84" s="203">
        <f>BK85</f>
        <v>0</v>
      </c>
    </row>
    <row r="85" s="12" customFormat="1" ht="25.92" customHeight="1">
      <c r="A85" s="12"/>
      <c r="B85" s="204"/>
      <c r="C85" s="205"/>
      <c r="D85" s="206" t="s">
        <v>71</v>
      </c>
      <c r="E85" s="207" t="s">
        <v>104</v>
      </c>
      <c r="F85" s="207" t="s">
        <v>1155</v>
      </c>
      <c r="G85" s="205"/>
      <c r="H85" s="205"/>
      <c r="I85" s="208"/>
      <c r="J85" s="209">
        <f>BK85</f>
        <v>0</v>
      </c>
      <c r="K85" s="205"/>
      <c r="L85" s="210"/>
      <c r="M85" s="211"/>
      <c r="N85" s="212"/>
      <c r="O85" s="212"/>
      <c r="P85" s="213">
        <f>P86+P88+P90+P92</f>
        <v>0</v>
      </c>
      <c r="Q85" s="212"/>
      <c r="R85" s="213">
        <f>R86+R88+R90+R92</f>
        <v>0</v>
      </c>
      <c r="S85" s="212"/>
      <c r="T85" s="214">
        <f>T86+T88+T90+T92</f>
        <v>0</v>
      </c>
      <c r="U85" s="12"/>
      <c r="V85" s="12"/>
      <c r="W85" s="12"/>
      <c r="X85" s="12"/>
      <c r="Y85" s="12"/>
      <c r="Z85" s="12"/>
      <c r="AA85" s="12"/>
      <c r="AB85" s="12"/>
      <c r="AC85" s="12"/>
      <c r="AD85" s="12"/>
      <c r="AE85" s="12"/>
      <c r="AR85" s="215" t="s">
        <v>183</v>
      </c>
      <c r="AT85" s="216" t="s">
        <v>71</v>
      </c>
      <c r="AU85" s="216" t="s">
        <v>72</v>
      </c>
      <c r="AY85" s="215" t="s">
        <v>147</v>
      </c>
      <c r="BK85" s="217">
        <f>BK86+BK88+BK90+BK92</f>
        <v>0</v>
      </c>
    </row>
    <row r="86" s="12" customFormat="1" ht="22.8" customHeight="1">
      <c r="A86" s="12"/>
      <c r="B86" s="204"/>
      <c r="C86" s="205"/>
      <c r="D86" s="206" t="s">
        <v>71</v>
      </c>
      <c r="E86" s="218" t="s">
        <v>1156</v>
      </c>
      <c r="F86" s="218" t="s">
        <v>1157</v>
      </c>
      <c r="G86" s="205"/>
      <c r="H86" s="205"/>
      <c r="I86" s="208"/>
      <c r="J86" s="219">
        <f>BK86</f>
        <v>0</v>
      </c>
      <c r="K86" s="205"/>
      <c r="L86" s="210"/>
      <c r="M86" s="211"/>
      <c r="N86" s="212"/>
      <c r="O86" s="212"/>
      <c r="P86" s="213">
        <f>P87</f>
        <v>0</v>
      </c>
      <c r="Q86" s="212"/>
      <c r="R86" s="213">
        <f>R87</f>
        <v>0</v>
      </c>
      <c r="S86" s="212"/>
      <c r="T86" s="214">
        <f>T87</f>
        <v>0</v>
      </c>
      <c r="U86" s="12"/>
      <c r="V86" s="12"/>
      <c r="W86" s="12"/>
      <c r="X86" s="12"/>
      <c r="Y86" s="12"/>
      <c r="Z86" s="12"/>
      <c r="AA86" s="12"/>
      <c r="AB86" s="12"/>
      <c r="AC86" s="12"/>
      <c r="AD86" s="12"/>
      <c r="AE86" s="12"/>
      <c r="AR86" s="215" t="s">
        <v>183</v>
      </c>
      <c r="AT86" s="216" t="s">
        <v>71</v>
      </c>
      <c r="AU86" s="216" t="s">
        <v>80</v>
      </c>
      <c r="AY86" s="215" t="s">
        <v>147</v>
      </c>
      <c r="BK86" s="217">
        <f>BK87</f>
        <v>0</v>
      </c>
    </row>
    <row r="87" s="2" customFormat="1" ht="16.5" customHeight="1">
      <c r="A87" s="40"/>
      <c r="B87" s="41"/>
      <c r="C87" s="220" t="s">
        <v>80</v>
      </c>
      <c r="D87" s="220" t="s">
        <v>149</v>
      </c>
      <c r="E87" s="221" t="s">
        <v>1158</v>
      </c>
      <c r="F87" s="222" t="s">
        <v>1157</v>
      </c>
      <c r="G87" s="223" t="s">
        <v>180</v>
      </c>
      <c r="H87" s="224">
        <v>1</v>
      </c>
      <c r="I87" s="225"/>
      <c r="J87" s="226">
        <f>ROUND(I87*H87,2)</f>
        <v>0</v>
      </c>
      <c r="K87" s="222" t="s">
        <v>153</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1159</v>
      </c>
      <c r="AT87" s="231" t="s">
        <v>149</v>
      </c>
      <c r="AU87" s="231" t="s">
        <v>82</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1159</v>
      </c>
      <c r="BM87" s="231" t="s">
        <v>1160</v>
      </c>
    </row>
    <row r="88" s="12" customFormat="1" ht="22.8" customHeight="1">
      <c r="A88" s="12"/>
      <c r="B88" s="204"/>
      <c r="C88" s="205"/>
      <c r="D88" s="206" t="s">
        <v>71</v>
      </c>
      <c r="E88" s="218" t="s">
        <v>1161</v>
      </c>
      <c r="F88" s="218" t="s">
        <v>1162</v>
      </c>
      <c r="G88" s="205"/>
      <c r="H88" s="205"/>
      <c r="I88" s="208"/>
      <c r="J88" s="219">
        <f>BK88</f>
        <v>0</v>
      </c>
      <c r="K88" s="205"/>
      <c r="L88" s="210"/>
      <c r="M88" s="211"/>
      <c r="N88" s="212"/>
      <c r="O88" s="212"/>
      <c r="P88" s="213">
        <f>P89</f>
        <v>0</v>
      </c>
      <c r="Q88" s="212"/>
      <c r="R88" s="213">
        <f>R89</f>
        <v>0</v>
      </c>
      <c r="S88" s="212"/>
      <c r="T88" s="214">
        <f>T89</f>
        <v>0</v>
      </c>
      <c r="U88" s="12"/>
      <c r="V88" s="12"/>
      <c r="W88" s="12"/>
      <c r="X88" s="12"/>
      <c r="Y88" s="12"/>
      <c r="Z88" s="12"/>
      <c r="AA88" s="12"/>
      <c r="AB88" s="12"/>
      <c r="AC88" s="12"/>
      <c r="AD88" s="12"/>
      <c r="AE88" s="12"/>
      <c r="AR88" s="215" t="s">
        <v>183</v>
      </c>
      <c r="AT88" s="216" t="s">
        <v>71</v>
      </c>
      <c r="AU88" s="216" t="s">
        <v>80</v>
      </c>
      <c r="AY88" s="215" t="s">
        <v>147</v>
      </c>
      <c r="BK88" s="217">
        <f>BK89</f>
        <v>0</v>
      </c>
    </row>
    <row r="89" s="2" customFormat="1" ht="16.5" customHeight="1">
      <c r="A89" s="40"/>
      <c r="B89" s="41"/>
      <c r="C89" s="220" t="s">
        <v>82</v>
      </c>
      <c r="D89" s="220" t="s">
        <v>149</v>
      </c>
      <c r="E89" s="221" t="s">
        <v>1163</v>
      </c>
      <c r="F89" s="222" t="s">
        <v>1164</v>
      </c>
      <c r="G89" s="223" t="s">
        <v>180</v>
      </c>
      <c r="H89" s="224">
        <v>1</v>
      </c>
      <c r="I89" s="225"/>
      <c r="J89" s="226">
        <f>ROUND(I89*H89,2)</f>
        <v>0</v>
      </c>
      <c r="K89" s="222" t="s">
        <v>153</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1159</v>
      </c>
      <c r="AT89" s="231" t="s">
        <v>149</v>
      </c>
      <c r="AU89" s="231" t="s">
        <v>82</v>
      </c>
      <c r="AY89" s="19" t="s">
        <v>147</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1159</v>
      </c>
      <c r="BM89" s="231" t="s">
        <v>1165</v>
      </c>
    </row>
    <row r="90" s="12" customFormat="1" ht="22.8" customHeight="1">
      <c r="A90" s="12"/>
      <c r="B90" s="204"/>
      <c r="C90" s="205"/>
      <c r="D90" s="206" t="s">
        <v>71</v>
      </c>
      <c r="E90" s="218" t="s">
        <v>1166</v>
      </c>
      <c r="F90" s="218" t="s">
        <v>1167</v>
      </c>
      <c r="G90" s="205"/>
      <c r="H90" s="205"/>
      <c r="I90" s="208"/>
      <c r="J90" s="219">
        <f>BK90</f>
        <v>0</v>
      </c>
      <c r="K90" s="205"/>
      <c r="L90" s="210"/>
      <c r="M90" s="211"/>
      <c r="N90" s="212"/>
      <c r="O90" s="212"/>
      <c r="P90" s="213">
        <f>P91</f>
        <v>0</v>
      </c>
      <c r="Q90" s="212"/>
      <c r="R90" s="213">
        <f>R91</f>
        <v>0</v>
      </c>
      <c r="S90" s="212"/>
      <c r="T90" s="214">
        <f>T91</f>
        <v>0</v>
      </c>
      <c r="U90" s="12"/>
      <c r="V90" s="12"/>
      <c r="W90" s="12"/>
      <c r="X90" s="12"/>
      <c r="Y90" s="12"/>
      <c r="Z90" s="12"/>
      <c r="AA90" s="12"/>
      <c r="AB90" s="12"/>
      <c r="AC90" s="12"/>
      <c r="AD90" s="12"/>
      <c r="AE90" s="12"/>
      <c r="AR90" s="215" t="s">
        <v>183</v>
      </c>
      <c r="AT90" s="216" t="s">
        <v>71</v>
      </c>
      <c r="AU90" s="216" t="s">
        <v>80</v>
      </c>
      <c r="AY90" s="215" t="s">
        <v>147</v>
      </c>
      <c r="BK90" s="217">
        <f>BK91</f>
        <v>0</v>
      </c>
    </row>
    <row r="91" s="2" customFormat="1" ht="16.5" customHeight="1">
      <c r="A91" s="40"/>
      <c r="B91" s="41"/>
      <c r="C91" s="220" t="s">
        <v>167</v>
      </c>
      <c r="D91" s="220" t="s">
        <v>149</v>
      </c>
      <c r="E91" s="221" t="s">
        <v>1168</v>
      </c>
      <c r="F91" s="222" t="s">
        <v>1169</v>
      </c>
      <c r="G91" s="223" t="s">
        <v>180</v>
      </c>
      <c r="H91" s="224">
        <v>1</v>
      </c>
      <c r="I91" s="225"/>
      <c r="J91" s="226">
        <f>ROUND(I91*H91,2)</f>
        <v>0</v>
      </c>
      <c r="K91" s="222" t="s">
        <v>153</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1159</v>
      </c>
      <c r="AT91" s="231" t="s">
        <v>149</v>
      </c>
      <c r="AU91" s="231" t="s">
        <v>82</v>
      </c>
      <c r="AY91" s="19" t="s">
        <v>147</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1159</v>
      </c>
      <c r="BM91" s="231" t="s">
        <v>1170</v>
      </c>
    </row>
    <row r="92" s="12" customFormat="1" ht="22.8" customHeight="1">
      <c r="A92" s="12"/>
      <c r="B92" s="204"/>
      <c r="C92" s="205"/>
      <c r="D92" s="206" t="s">
        <v>71</v>
      </c>
      <c r="E92" s="218" t="s">
        <v>1171</v>
      </c>
      <c r="F92" s="218" t="s">
        <v>1172</v>
      </c>
      <c r="G92" s="205"/>
      <c r="H92" s="205"/>
      <c r="I92" s="208"/>
      <c r="J92" s="219">
        <f>BK92</f>
        <v>0</v>
      </c>
      <c r="K92" s="205"/>
      <c r="L92" s="210"/>
      <c r="M92" s="211"/>
      <c r="N92" s="212"/>
      <c r="O92" s="212"/>
      <c r="P92" s="213">
        <f>P93</f>
        <v>0</v>
      </c>
      <c r="Q92" s="212"/>
      <c r="R92" s="213">
        <f>R93</f>
        <v>0</v>
      </c>
      <c r="S92" s="212"/>
      <c r="T92" s="214">
        <f>T93</f>
        <v>0</v>
      </c>
      <c r="U92" s="12"/>
      <c r="V92" s="12"/>
      <c r="W92" s="12"/>
      <c r="X92" s="12"/>
      <c r="Y92" s="12"/>
      <c r="Z92" s="12"/>
      <c r="AA92" s="12"/>
      <c r="AB92" s="12"/>
      <c r="AC92" s="12"/>
      <c r="AD92" s="12"/>
      <c r="AE92" s="12"/>
      <c r="AR92" s="215" t="s">
        <v>183</v>
      </c>
      <c r="AT92" s="216" t="s">
        <v>71</v>
      </c>
      <c r="AU92" s="216" t="s">
        <v>80</v>
      </c>
      <c r="AY92" s="215" t="s">
        <v>147</v>
      </c>
      <c r="BK92" s="217">
        <f>BK93</f>
        <v>0</v>
      </c>
    </row>
    <row r="93" s="2" customFormat="1" ht="16.5" customHeight="1">
      <c r="A93" s="40"/>
      <c r="B93" s="41"/>
      <c r="C93" s="220" t="s">
        <v>154</v>
      </c>
      <c r="D93" s="220" t="s">
        <v>149</v>
      </c>
      <c r="E93" s="221" t="s">
        <v>1173</v>
      </c>
      <c r="F93" s="222" t="s">
        <v>1174</v>
      </c>
      <c r="G93" s="223" t="s">
        <v>180</v>
      </c>
      <c r="H93" s="224">
        <v>1</v>
      </c>
      <c r="I93" s="225"/>
      <c r="J93" s="226">
        <f>ROUND(I93*H93,2)</f>
        <v>0</v>
      </c>
      <c r="K93" s="222" t="s">
        <v>153</v>
      </c>
      <c r="L93" s="46"/>
      <c r="M93" s="298" t="s">
        <v>19</v>
      </c>
      <c r="N93" s="299" t="s">
        <v>43</v>
      </c>
      <c r="O93" s="295"/>
      <c r="P93" s="300">
        <f>O93*H93</f>
        <v>0</v>
      </c>
      <c r="Q93" s="300">
        <v>0</v>
      </c>
      <c r="R93" s="300">
        <f>Q93*H93</f>
        <v>0</v>
      </c>
      <c r="S93" s="300">
        <v>0</v>
      </c>
      <c r="T93" s="301">
        <f>S93*H93</f>
        <v>0</v>
      </c>
      <c r="U93" s="40"/>
      <c r="V93" s="40"/>
      <c r="W93" s="40"/>
      <c r="X93" s="40"/>
      <c r="Y93" s="40"/>
      <c r="Z93" s="40"/>
      <c r="AA93" s="40"/>
      <c r="AB93" s="40"/>
      <c r="AC93" s="40"/>
      <c r="AD93" s="40"/>
      <c r="AE93" s="40"/>
      <c r="AR93" s="231" t="s">
        <v>1159</v>
      </c>
      <c r="AT93" s="231" t="s">
        <v>149</v>
      </c>
      <c r="AU93" s="231" t="s">
        <v>82</v>
      </c>
      <c r="AY93" s="19" t="s">
        <v>147</v>
      </c>
      <c r="BE93" s="232">
        <f>IF(N93="základní",J93,0)</f>
        <v>0</v>
      </c>
      <c r="BF93" s="232">
        <f>IF(N93="snížená",J93,0)</f>
        <v>0</v>
      </c>
      <c r="BG93" s="232">
        <f>IF(N93="zákl. přenesená",J93,0)</f>
        <v>0</v>
      </c>
      <c r="BH93" s="232">
        <f>IF(N93="sníž. přenesená",J93,0)</f>
        <v>0</v>
      </c>
      <c r="BI93" s="232">
        <f>IF(N93="nulová",J93,0)</f>
        <v>0</v>
      </c>
      <c r="BJ93" s="19" t="s">
        <v>80</v>
      </c>
      <c r="BK93" s="232">
        <f>ROUND(I93*H93,2)</f>
        <v>0</v>
      </c>
      <c r="BL93" s="19" t="s">
        <v>1159</v>
      </c>
      <c r="BM93" s="231" t="s">
        <v>1175</v>
      </c>
    </row>
    <row r="94" s="2" customFormat="1" ht="6.96" customHeight="1">
      <c r="A94" s="40"/>
      <c r="B94" s="61"/>
      <c r="C94" s="62"/>
      <c r="D94" s="62"/>
      <c r="E94" s="62"/>
      <c r="F94" s="62"/>
      <c r="G94" s="62"/>
      <c r="H94" s="62"/>
      <c r="I94" s="168"/>
      <c r="J94" s="62"/>
      <c r="K94" s="62"/>
      <c r="L94" s="46"/>
      <c r="M94" s="40"/>
      <c r="O94" s="40"/>
      <c r="P94" s="40"/>
      <c r="Q94" s="40"/>
      <c r="R94" s="40"/>
      <c r="S94" s="40"/>
      <c r="T94" s="40"/>
      <c r="U94" s="40"/>
      <c r="V94" s="40"/>
      <c r="W94" s="40"/>
      <c r="X94" s="40"/>
      <c r="Y94" s="40"/>
      <c r="Z94" s="40"/>
      <c r="AA94" s="40"/>
      <c r="AB94" s="40"/>
      <c r="AC94" s="40"/>
      <c r="AD94" s="40"/>
      <c r="AE94" s="40"/>
    </row>
  </sheetData>
  <sheetProtection sheet="1" autoFilter="0" formatColumns="0" formatRows="0" objects="1" scenarios="1" spinCount="100000" saltValue="FU2qOdPcwJqh3GlxVeoHyTsW05pGw4RPn0WddSEQXaaDXoyCok5R8BIHuWXyYsdx9aVIPnFe2IzTJWBrpqgYDA==" hashValue="ohzdMxmac0IvyOCBaGbFXXRDQA+WkalHfmgCYi/xQC91jbKf1mKTOSLjCHIYj7/O72r1/nF4KyYfxwjcHFOn2A==" algorithmName="SHA-512" password="CC35"/>
  <autoFilter ref="C83:K9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2" customWidth="1"/>
    <col min="2" max="2" width="1.667969" style="302" customWidth="1"/>
    <col min="3" max="4" width="5" style="302" customWidth="1"/>
    <col min="5" max="5" width="11.66016" style="302" customWidth="1"/>
    <col min="6" max="6" width="9.160156" style="302" customWidth="1"/>
    <col min="7" max="7" width="5" style="302" customWidth="1"/>
    <col min="8" max="8" width="77.83203" style="302" customWidth="1"/>
    <col min="9" max="10" width="20" style="302" customWidth="1"/>
    <col min="11" max="11" width="1.667969" style="302" customWidth="1"/>
  </cols>
  <sheetData>
    <row r="1" s="1" customFormat="1" ht="37.5" customHeight="1"/>
    <row r="2" s="1" customFormat="1" ht="7.5" customHeight="1">
      <c r="B2" s="303"/>
      <c r="C2" s="304"/>
      <c r="D2" s="304"/>
      <c r="E2" s="304"/>
      <c r="F2" s="304"/>
      <c r="G2" s="304"/>
      <c r="H2" s="304"/>
      <c r="I2" s="304"/>
      <c r="J2" s="304"/>
      <c r="K2" s="305"/>
    </row>
    <row r="3" s="17" customFormat="1" ht="45" customHeight="1">
      <c r="B3" s="306"/>
      <c r="C3" s="307" t="s">
        <v>1176</v>
      </c>
      <c r="D3" s="307"/>
      <c r="E3" s="307"/>
      <c r="F3" s="307"/>
      <c r="G3" s="307"/>
      <c r="H3" s="307"/>
      <c r="I3" s="307"/>
      <c r="J3" s="307"/>
      <c r="K3" s="308"/>
    </row>
    <row r="4" s="1" customFormat="1" ht="25.5" customHeight="1">
      <c r="B4" s="309"/>
      <c r="C4" s="310" t="s">
        <v>1177</v>
      </c>
      <c r="D4" s="310"/>
      <c r="E4" s="310"/>
      <c r="F4" s="310"/>
      <c r="G4" s="310"/>
      <c r="H4" s="310"/>
      <c r="I4" s="310"/>
      <c r="J4" s="310"/>
      <c r="K4" s="311"/>
    </row>
    <row r="5" s="1" customFormat="1" ht="5.25" customHeight="1">
      <c r="B5" s="309"/>
      <c r="C5" s="312"/>
      <c r="D5" s="312"/>
      <c r="E5" s="312"/>
      <c r="F5" s="312"/>
      <c r="G5" s="312"/>
      <c r="H5" s="312"/>
      <c r="I5" s="312"/>
      <c r="J5" s="312"/>
      <c r="K5" s="311"/>
    </row>
    <row r="6" s="1" customFormat="1" ht="15" customHeight="1">
      <c r="B6" s="309"/>
      <c r="C6" s="313" t="s">
        <v>1178</v>
      </c>
      <c r="D6" s="313"/>
      <c r="E6" s="313"/>
      <c r="F6" s="313"/>
      <c r="G6" s="313"/>
      <c r="H6" s="313"/>
      <c r="I6" s="313"/>
      <c r="J6" s="313"/>
      <c r="K6" s="311"/>
    </row>
    <row r="7" s="1" customFormat="1" ht="15" customHeight="1">
      <c r="B7" s="314"/>
      <c r="C7" s="313" t="s">
        <v>1179</v>
      </c>
      <c r="D7" s="313"/>
      <c r="E7" s="313"/>
      <c r="F7" s="313"/>
      <c r="G7" s="313"/>
      <c r="H7" s="313"/>
      <c r="I7" s="313"/>
      <c r="J7" s="313"/>
      <c r="K7" s="311"/>
    </row>
    <row r="8" s="1" customFormat="1" ht="12.75" customHeight="1">
      <c r="B8" s="314"/>
      <c r="C8" s="313"/>
      <c r="D8" s="313"/>
      <c r="E8" s="313"/>
      <c r="F8" s="313"/>
      <c r="G8" s="313"/>
      <c r="H8" s="313"/>
      <c r="I8" s="313"/>
      <c r="J8" s="313"/>
      <c r="K8" s="311"/>
    </row>
    <row r="9" s="1" customFormat="1" ht="15" customHeight="1">
      <c r="B9" s="314"/>
      <c r="C9" s="313" t="s">
        <v>1180</v>
      </c>
      <c r="D9" s="313"/>
      <c r="E9" s="313"/>
      <c r="F9" s="313"/>
      <c r="G9" s="313"/>
      <c r="H9" s="313"/>
      <c r="I9" s="313"/>
      <c r="J9" s="313"/>
      <c r="K9" s="311"/>
    </row>
    <row r="10" s="1" customFormat="1" ht="15" customHeight="1">
      <c r="B10" s="314"/>
      <c r="C10" s="313"/>
      <c r="D10" s="313" t="s">
        <v>1181</v>
      </c>
      <c r="E10" s="313"/>
      <c r="F10" s="313"/>
      <c r="G10" s="313"/>
      <c r="H10" s="313"/>
      <c r="I10" s="313"/>
      <c r="J10" s="313"/>
      <c r="K10" s="311"/>
    </row>
    <row r="11" s="1" customFormat="1" ht="15" customHeight="1">
      <c r="B11" s="314"/>
      <c r="C11" s="315"/>
      <c r="D11" s="313" t="s">
        <v>1182</v>
      </c>
      <c r="E11" s="313"/>
      <c r="F11" s="313"/>
      <c r="G11" s="313"/>
      <c r="H11" s="313"/>
      <c r="I11" s="313"/>
      <c r="J11" s="313"/>
      <c r="K11" s="311"/>
    </row>
    <row r="12" s="1" customFormat="1" ht="15" customHeight="1">
      <c r="B12" s="314"/>
      <c r="C12" s="315"/>
      <c r="D12" s="313"/>
      <c r="E12" s="313"/>
      <c r="F12" s="313"/>
      <c r="G12" s="313"/>
      <c r="H12" s="313"/>
      <c r="I12" s="313"/>
      <c r="J12" s="313"/>
      <c r="K12" s="311"/>
    </row>
    <row r="13" s="1" customFormat="1" ht="15" customHeight="1">
      <c r="B13" s="314"/>
      <c r="C13" s="315"/>
      <c r="D13" s="316" t="s">
        <v>1183</v>
      </c>
      <c r="E13" s="313"/>
      <c r="F13" s="313"/>
      <c r="G13" s="313"/>
      <c r="H13" s="313"/>
      <c r="I13" s="313"/>
      <c r="J13" s="313"/>
      <c r="K13" s="311"/>
    </row>
    <row r="14" s="1" customFormat="1" ht="12.75" customHeight="1">
      <c r="B14" s="314"/>
      <c r="C14" s="315"/>
      <c r="D14" s="315"/>
      <c r="E14" s="315"/>
      <c r="F14" s="315"/>
      <c r="G14" s="315"/>
      <c r="H14" s="315"/>
      <c r="I14" s="315"/>
      <c r="J14" s="315"/>
      <c r="K14" s="311"/>
    </row>
    <row r="15" s="1" customFormat="1" ht="15" customHeight="1">
      <c r="B15" s="314"/>
      <c r="C15" s="315"/>
      <c r="D15" s="313" t="s">
        <v>1184</v>
      </c>
      <c r="E15" s="313"/>
      <c r="F15" s="313"/>
      <c r="G15" s="313"/>
      <c r="H15" s="313"/>
      <c r="I15" s="313"/>
      <c r="J15" s="313"/>
      <c r="K15" s="311"/>
    </row>
    <row r="16" s="1" customFormat="1" ht="15" customHeight="1">
      <c r="B16" s="314"/>
      <c r="C16" s="315"/>
      <c r="D16" s="313" t="s">
        <v>1185</v>
      </c>
      <c r="E16" s="313"/>
      <c r="F16" s="313"/>
      <c r="G16" s="313"/>
      <c r="H16" s="313"/>
      <c r="I16" s="313"/>
      <c r="J16" s="313"/>
      <c r="K16" s="311"/>
    </row>
    <row r="17" s="1" customFormat="1" ht="15" customHeight="1">
      <c r="B17" s="314"/>
      <c r="C17" s="315"/>
      <c r="D17" s="313" t="s">
        <v>1186</v>
      </c>
      <c r="E17" s="313"/>
      <c r="F17" s="313"/>
      <c r="G17" s="313"/>
      <c r="H17" s="313"/>
      <c r="I17" s="313"/>
      <c r="J17" s="313"/>
      <c r="K17" s="311"/>
    </row>
    <row r="18" s="1" customFormat="1" ht="15" customHeight="1">
      <c r="B18" s="314"/>
      <c r="C18" s="315"/>
      <c r="D18" s="315"/>
      <c r="E18" s="317" t="s">
        <v>79</v>
      </c>
      <c r="F18" s="313" t="s">
        <v>1187</v>
      </c>
      <c r="G18" s="313"/>
      <c r="H18" s="313"/>
      <c r="I18" s="313"/>
      <c r="J18" s="313"/>
      <c r="K18" s="311"/>
    </row>
    <row r="19" s="1" customFormat="1" ht="15" customHeight="1">
      <c r="B19" s="314"/>
      <c r="C19" s="315"/>
      <c r="D19" s="315"/>
      <c r="E19" s="317" t="s">
        <v>1188</v>
      </c>
      <c r="F19" s="313" t="s">
        <v>1189</v>
      </c>
      <c r="G19" s="313"/>
      <c r="H19" s="313"/>
      <c r="I19" s="313"/>
      <c r="J19" s="313"/>
      <c r="K19" s="311"/>
    </row>
    <row r="20" s="1" customFormat="1" ht="15" customHeight="1">
      <c r="B20" s="314"/>
      <c r="C20" s="315"/>
      <c r="D20" s="315"/>
      <c r="E20" s="317" t="s">
        <v>1190</v>
      </c>
      <c r="F20" s="313" t="s">
        <v>1191</v>
      </c>
      <c r="G20" s="313"/>
      <c r="H20" s="313"/>
      <c r="I20" s="313"/>
      <c r="J20" s="313"/>
      <c r="K20" s="311"/>
    </row>
    <row r="21" s="1" customFormat="1" ht="15" customHeight="1">
      <c r="B21" s="314"/>
      <c r="C21" s="315"/>
      <c r="D21" s="315"/>
      <c r="E21" s="317" t="s">
        <v>105</v>
      </c>
      <c r="F21" s="313" t="s">
        <v>1192</v>
      </c>
      <c r="G21" s="313"/>
      <c r="H21" s="313"/>
      <c r="I21" s="313"/>
      <c r="J21" s="313"/>
      <c r="K21" s="311"/>
    </row>
    <row r="22" s="1" customFormat="1" ht="15" customHeight="1">
      <c r="B22" s="314"/>
      <c r="C22" s="315"/>
      <c r="D22" s="315"/>
      <c r="E22" s="317" t="s">
        <v>1193</v>
      </c>
      <c r="F22" s="313" t="s">
        <v>1194</v>
      </c>
      <c r="G22" s="313"/>
      <c r="H22" s="313"/>
      <c r="I22" s="313"/>
      <c r="J22" s="313"/>
      <c r="K22" s="311"/>
    </row>
    <row r="23" s="1" customFormat="1" ht="15" customHeight="1">
      <c r="B23" s="314"/>
      <c r="C23" s="315"/>
      <c r="D23" s="315"/>
      <c r="E23" s="317" t="s">
        <v>1195</v>
      </c>
      <c r="F23" s="313" t="s">
        <v>1196</v>
      </c>
      <c r="G23" s="313"/>
      <c r="H23" s="313"/>
      <c r="I23" s="313"/>
      <c r="J23" s="313"/>
      <c r="K23" s="311"/>
    </row>
    <row r="24" s="1" customFormat="1" ht="12.75" customHeight="1">
      <c r="B24" s="314"/>
      <c r="C24" s="315"/>
      <c r="D24" s="315"/>
      <c r="E24" s="315"/>
      <c r="F24" s="315"/>
      <c r="G24" s="315"/>
      <c r="H24" s="315"/>
      <c r="I24" s="315"/>
      <c r="J24" s="315"/>
      <c r="K24" s="311"/>
    </row>
    <row r="25" s="1" customFormat="1" ht="15" customHeight="1">
      <c r="B25" s="314"/>
      <c r="C25" s="313" t="s">
        <v>1197</v>
      </c>
      <c r="D25" s="313"/>
      <c r="E25" s="313"/>
      <c r="F25" s="313"/>
      <c r="G25" s="313"/>
      <c r="H25" s="313"/>
      <c r="I25" s="313"/>
      <c r="J25" s="313"/>
      <c r="K25" s="311"/>
    </row>
    <row r="26" s="1" customFormat="1" ht="15" customHeight="1">
      <c r="B26" s="314"/>
      <c r="C26" s="313" t="s">
        <v>1198</v>
      </c>
      <c r="D26" s="313"/>
      <c r="E26" s="313"/>
      <c r="F26" s="313"/>
      <c r="G26" s="313"/>
      <c r="H26" s="313"/>
      <c r="I26" s="313"/>
      <c r="J26" s="313"/>
      <c r="K26" s="311"/>
    </row>
    <row r="27" s="1" customFormat="1" ht="15" customHeight="1">
      <c r="B27" s="314"/>
      <c r="C27" s="313"/>
      <c r="D27" s="313" t="s">
        <v>1199</v>
      </c>
      <c r="E27" s="313"/>
      <c r="F27" s="313"/>
      <c r="G27" s="313"/>
      <c r="H27" s="313"/>
      <c r="I27" s="313"/>
      <c r="J27" s="313"/>
      <c r="K27" s="311"/>
    </row>
    <row r="28" s="1" customFormat="1" ht="15" customHeight="1">
      <c r="B28" s="314"/>
      <c r="C28" s="315"/>
      <c r="D28" s="313" t="s">
        <v>1200</v>
      </c>
      <c r="E28" s="313"/>
      <c r="F28" s="313"/>
      <c r="G28" s="313"/>
      <c r="H28" s="313"/>
      <c r="I28" s="313"/>
      <c r="J28" s="313"/>
      <c r="K28" s="311"/>
    </row>
    <row r="29" s="1" customFormat="1" ht="12.75" customHeight="1">
      <c r="B29" s="314"/>
      <c r="C29" s="315"/>
      <c r="D29" s="315"/>
      <c r="E29" s="315"/>
      <c r="F29" s="315"/>
      <c r="G29" s="315"/>
      <c r="H29" s="315"/>
      <c r="I29" s="315"/>
      <c r="J29" s="315"/>
      <c r="K29" s="311"/>
    </row>
    <row r="30" s="1" customFormat="1" ht="15" customHeight="1">
      <c r="B30" s="314"/>
      <c r="C30" s="315"/>
      <c r="D30" s="313" t="s">
        <v>1201</v>
      </c>
      <c r="E30" s="313"/>
      <c r="F30" s="313"/>
      <c r="G30" s="313"/>
      <c r="H30" s="313"/>
      <c r="I30" s="313"/>
      <c r="J30" s="313"/>
      <c r="K30" s="311"/>
    </row>
    <row r="31" s="1" customFormat="1" ht="15" customHeight="1">
      <c r="B31" s="314"/>
      <c r="C31" s="315"/>
      <c r="D31" s="313" t="s">
        <v>1202</v>
      </c>
      <c r="E31" s="313"/>
      <c r="F31" s="313"/>
      <c r="G31" s="313"/>
      <c r="H31" s="313"/>
      <c r="I31" s="313"/>
      <c r="J31" s="313"/>
      <c r="K31" s="311"/>
    </row>
    <row r="32" s="1" customFormat="1" ht="12.75" customHeight="1">
      <c r="B32" s="314"/>
      <c r="C32" s="315"/>
      <c r="D32" s="315"/>
      <c r="E32" s="315"/>
      <c r="F32" s="315"/>
      <c r="G32" s="315"/>
      <c r="H32" s="315"/>
      <c r="I32" s="315"/>
      <c r="J32" s="315"/>
      <c r="K32" s="311"/>
    </row>
    <row r="33" s="1" customFormat="1" ht="15" customHeight="1">
      <c r="B33" s="314"/>
      <c r="C33" s="315"/>
      <c r="D33" s="313" t="s">
        <v>1203</v>
      </c>
      <c r="E33" s="313"/>
      <c r="F33" s="313"/>
      <c r="G33" s="313"/>
      <c r="H33" s="313"/>
      <c r="I33" s="313"/>
      <c r="J33" s="313"/>
      <c r="K33" s="311"/>
    </row>
    <row r="34" s="1" customFormat="1" ht="15" customHeight="1">
      <c r="B34" s="314"/>
      <c r="C34" s="315"/>
      <c r="D34" s="313" t="s">
        <v>1204</v>
      </c>
      <c r="E34" s="313"/>
      <c r="F34" s="313"/>
      <c r="G34" s="313"/>
      <c r="H34" s="313"/>
      <c r="I34" s="313"/>
      <c r="J34" s="313"/>
      <c r="K34" s="311"/>
    </row>
    <row r="35" s="1" customFormat="1" ht="15" customHeight="1">
      <c r="B35" s="314"/>
      <c r="C35" s="315"/>
      <c r="D35" s="313" t="s">
        <v>1205</v>
      </c>
      <c r="E35" s="313"/>
      <c r="F35" s="313"/>
      <c r="G35" s="313"/>
      <c r="H35" s="313"/>
      <c r="I35" s="313"/>
      <c r="J35" s="313"/>
      <c r="K35" s="311"/>
    </row>
    <row r="36" s="1" customFormat="1" ht="15" customHeight="1">
      <c r="B36" s="314"/>
      <c r="C36" s="315"/>
      <c r="D36" s="313"/>
      <c r="E36" s="316" t="s">
        <v>133</v>
      </c>
      <c r="F36" s="313"/>
      <c r="G36" s="313" t="s">
        <v>1206</v>
      </c>
      <c r="H36" s="313"/>
      <c r="I36" s="313"/>
      <c r="J36" s="313"/>
      <c r="K36" s="311"/>
    </row>
    <row r="37" s="1" customFormat="1" ht="30.75" customHeight="1">
      <c r="B37" s="314"/>
      <c r="C37" s="315"/>
      <c r="D37" s="313"/>
      <c r="E37" s="316" t="s">
        <v>1207</v>
      </c>
      <c r="F37" s="313"/>
      <c r="G37" s="313" t="s">
        <v>1208</v>
      </c>
      <c r="H37" s="313"/>
      <c r="I37" s="313"/>
      <c r="J37" s="313"/>
      <c r="K37" s="311"/>
    </row>
    <row r="38" s="1" customFormat="1" ht="15" customHeight="1">
      <c r="B38" s="314"/>
      <c r="C38" s="315"/>
      <c r="D38" s="313"/>
      <c r="E38" s="316" t="s">
        <v>53</v>
      </c>
      <c r="F38" s="313"/>
      <c r="G38" s="313" t="s">
        <v>1209</v>
      </c>
      <c r="H38" s="313"/>
      <c r="I38" s="313"/>
      <c r="J38" s="313"/>
      <c r="K38" s="311"/>
    </row>
    <row r="39" s="1" customFormat="1" ht="15" customHeight="1">
      <c r="B39" s="314"/>
      <c r="C39" s="315"/>
      <c r="D39" s="313"/>
      <c r="E39" s="316" t="s">
        <v>54</v>
      </c>
      <c r="F39" s="313"/>
      <c r="G39" s="313" t="s">
        <v>1210</v>
      </c>
      <c r="H39" s="313"/>
      <c r="I39" s="313"/>
      <c r="J39" s="313"/>
      <c r="K39" s="311"/>
    </row>
    <row r="40" s="1" customFormat="1" ht="15" customHeight="1">
      <c r="B40" s="314"/>
      <c r="C40" s="315"/>
      <c r="D40" s="313"/>
      <c r="E40" s="316" t="s">
        <v>134</v>
      </c>
      <c r="F40" s="313"/>
      <c r="G40" s="313" t="s">
        <v>1211</v>
      </c>
      <c r="H40" s="313"/>
      <c r="I40" s="313"/>
      <c r="J40" s="313"/>
      <c r="K40" s="311"/>
    </row>
    <row r="41" s="1" customFormat="1" ht="15" customHeight="1">
      <c r="B41" s="314"/>
      <c r="C41" s="315"/>
      <c r="D41" s="313"/>
      <c r="E41" s="316" t="s">
        <v>135</v>
      </c>
      <c r="F41" s="313"/>
      <c r="G41" s="313" t="s">
        <v>1212</v>
      </c>
      <c r="H41" s="313"/>
      <c r="I41" s="313"/>
      <c r="J41" s="313"/>
      <c r="K41" s="311"/>
    </row>
    <row r="42" s="1" customFormat="1" ht="15" customHeight="1">
      <c r="B42" s="314"/>
      <c r="C42" s="315"/>
      <c r="D42" s="313"/>
      <c r="E42" s="316" t="s">
        <v>1213</v>
      </c>
      <c r="F42" s="313"/>
      <c r="G42" s="313" t="s">
        <v>1214</v>
      </c>
      <c r="H42" s="313"/>
      <c r="I42" s="313"/>
      <c r="J42" s="313"/>
      <c r="K42" s="311"/>
    </row>
    <row r="43" s="1" customFormat="1" ht="15" customHeight="1">
      <c r="B43" s="314"/>
      <c r="C43" s="315"/>
      <c r="D43" s="313"/>
      <c r="E43" s="316"/>
      <c r="F43" s="313"/>
      <c r="G43" s="313" t="s">
        <v>1215</v>
      </c>
      <c r="H43" s="313"/>
      <c r="I43" s="313"/>
      <c r="J43" s="313"/>
      <c r="K43" s="311"/>
    </row>
    <row r="44" s="1" customFormat="1" ht="15" customHeight="1">
      <c r="B44" s="314"/>
      <c r="C44" s="315"/>
      <c r="D44" s="313"/>
      <c r="E44" s="316" t="s">
        <v>1216</v>
      </c>
      <c r="F44" s="313"/>
      <c r="G44" s="313" t="s">
        <v>1217</v>
      </c>
      <c r="H44" s="313"/>
      <c r="I44" s="313"/>
      <c r="J44" s="313"/>
      <c r="K44" s="311"/>
    </row>
    <row r="45" s="1" customFormat="1" ht="15" customHeight="1">
      <c r="B45" s="314"/>
      <c r="C45" s="315"/>
      <c r="D45" s="313"/>
      <c r="E45" s="316" t="s">
        <v>137</v>
      </c>
      <c r="F45" s="313"/>
      <c r="G45" s="313" t="s">
        <v>1218</v>
      </c>
      <c r="H45" s="313"/>
      <c r="I45" s="313"/>
      <c r="J45" s="313"/>
      <c r="K45" s="311"/>
    </row>
    <row r="46" s="1" customFormat="1" ht="12.75" customHeight="1">
      <c r="B46" s="314"/>
      <c r="C46" s="315"/>
      <c r="D46" s="313"/>
      <c r="E46" s="313"/>
      <c r="F46" s="313"/>
      <c r="G46" s="313"/>
      <c r="H46" s="313"/>
      <c r="I46" s="313"/>
      <c r="J46" s="313"/>
      <c r="K46" s="311"/>
    </row>
    <row r="47" s="1" customFormat="1" ht="15" customHeight="1">
      <c r="B47" s="314"/>
      <c r="C47" s="315"/>
      <c r="D47" s="313" t="s">
        <v>1219</v>
      </c>
      <c r="E47" s="313"/>
      <c r="F47" s="313"/>
      <c r="G47" s="313"/>
      <c r="H47" s="313"/>
      <c r="I47" s="313"/>
      <c r="J47" s="313"/>
      <c r="K47" s="311"/>
    </row>
    <row r="48" s="1" customFormat="1" ht="15" customHeight="1">
      <c r="B48" s="314"/>
      <c r="C48" s="315"/>
      <c r="D48" s="315"/>
      <c r="E48" s="313" t="s">
        <v>1220</v>
      </c>
      <c r="F48" s="313"/>
      <c r="G48" s="313"/>
      <c r="H48" s="313"/>
      <c r="I48" s="313"/>
      <c r="J48" s="313"/>
      <c r="K48" s="311"/>
    </row>
    <row r="49" s="1" customFormat="1" ht="15" customHeight="1">
      <c r="B49" s="314"/>
      <c r="C49" s="315"/>
      <c r="D49" s="315"/>
      <c r="E49" s="313" t="s">
        <v>1221</v>
      </c>
      <c r="F49" s="313"/>
      <c r="G49" s="313"/>
      <c r="H49" s="313"/>
      <c r="I49" s="313"/>
      <c r="J49" s="313"/>
      <c r="K49" s="311"/>
    </row>
    <row r="50" s="1" customFormat="1" ht="15" customHeight="1">
      <c r="B50" s="314"/>
      <c r="C50" s="315"/>
      <c r="D50" s="315"/>
      <c r="E50" s="313" t="s">
        <v>1222</v>
      </c>
      <c r="F50" s="313"/>
      <c r="G50" s="313"/>
      <c r="H50" s="313"/>
      <c r="I50" s="313"/>
      <c r="J50" s="313"/>
      <c r="K50" s="311"/>
    </row>
    <row r="51" s="1" customFormat="1" ht="15" customHeight="1">
      <c r="B51" s="314"/>
      <c r="C51" s="315"/>
      <c r="D51" s="313" t="s">
        <v>1223</v>
      </c>
      <c r="E51" s="313"/>
      <c r="F51" s="313"/>
      <c r="G51" s="313"/>
      <c r="H51" s="313"/>
      <c r="I51" s="313"/>
      <c r="J51" s="313"/>
      <c r="K51" s="311"/>
    </row>
    <row r="52" s="1" customFormat="1" ht="25.5" customHeight="1">
      <c r="B52" s="309"/>
      <c r="C52" s="310" t="s">
        <v>1224</v>
      </c>
      <c r="D52" s="310"/>
      <c r="E52" s="310"/>
      <c r="F52" s="310"/>
      <c r="G52" s="310"/>
      <c r="H52" s="310"/>
      <c r="I52" s="310"/>
      <c r="J52" s="310"/>
      <c r="K52" s="311"/>
    </row>
    <row r="53" s="1" customFormat="1" ht="5.25" customHeight="1">
      <c r="B53" s="309"/>
      <c r="C53" s="312"/>
      <c r="D53" s="312"/>
      <c r="E53" s="312"/>
      <c r="F53" s="312"/>
      <c r="G53" s="312"/>
      <c r="H53" s="312"/>
      <c r="I53" s="312"/>
      <c r="J53" s="312"/>
      <c r="K53" s="311"/>
    </row>
    <row r="54" s="1" customFormat="1" ht="15" customHeight="1">
      <c r="B54" s="309"/>
      <c r="C54" s="313" t="s">
        <v>1225</v>
      </c>
      <c r="D54" s="313"/>
      <c r="E54" s="313"/>
      <c r="F54" s="313"/>
      <c r="G54" s="313"/>
      <c r="H54" s="313"/>
      <c r="I54" s="313"/>
      <c r="J54" s="313"/>
      <c r="K54" s="311"/>
    </row>
    <row r="55" s="1" customFormat="1" ht="15" customHeight="1">
      <c r="B55" s="309"/>
      <c r="C55" s="313" t="s">
        <v>1226</v>
      </c>
      <c r="D55" s="313"/>
      <c r="E55" s="313"/>
      <c r="F55" s="313"/>
      <c r="G55" s="313"/>
      <c r="H55" s="313"/>
      <c r="I55" s="313"/>
      <c r="J55" s="313"/>
      <c r="K55" s="311"/>
    </row>
    <row r="56" s="1" customFormat="1" ht="12.75" customHeight="1">
      <c r="B56" s="309"/>
      <c r="C56" s="313"/>
      <c r="D56" s="313"/>
      <c r="E56" s="313"/>
      <c r="F56" s="313"/>
      <c r="G56" s="313"/>
      <c r="H56" s="313"/>
      <c r="I56" s="313"/>
      <c r="J56" s="313"/>
      <c r="K56" s="311"/>
    </row>
    <row r="57" s="1" customFormat="1" ht="15" customHeight="1">
      <c r="B57" s="309"/>
      <c r="C57" s="313" t="s">
        <v>1227</v>
      </c>
      <c r="D57" s="313"/>
      <c r="E57" s="313"/>
      <c r="F57" s="313"/>
      <c r="G57" s="313"/>
      <c r="H57" s="313"/>
      <c r="I57" s="313"/>
      <c r="J57" s="313"/>
      <c r="K57" s="311"/>
    </row>
    <row r="58" s="1" customFormat="1" ht="15" customHeight="1">
      <c r="B58" s="309"/>
      <c r="C58" s="315"/>
      <c r="D58" s="313" t="s">
        <v>1228</v>
      </c>
      <c r="E58" s="313"/>
      <c r="F58" s="313"/>
      <c r="G58" s="313"/>
      <c r="H58" s="313"/>
      <c r="I58" s="313"/>
      <c r="J58" s="313"/>
      <c r="K58" s="311"/>
    </row>
    <row r="59" s="1" customFormat="1" ht="15" customHeight="1">
      <c r="B59" s="309"/>
      <c r="C59" s="315"/>
      <c r="D59" s="313" t="s">
        <v>1229</v>
      </c>
      <c r="E59" s="313"/>
      <c r="F59" s="313"/>
      <c r="G59" s="313"/>
      <c r="H59" s="313"/>
      <c r="I59" s="313"/>
      <c r="J59" s="313"/>
      <c r="K59" s="311"/>
    </row>
    <row r="60" s="1" customFormat="1" ht="15" customHeight="1">
      <c r="B60" s="309"/>
      <c r="C60" s="315"/>
      <c r="D60" s="313" t="s">
        <v>1230</v>
      </c>
      <c r="E60" s="313"/>
      <c r="F60" s="313"/>
      <c r="G60" s="313"/>
      <c r="H60" s="313"/>
      <c r="I60" s="313"/>
      <c r="J60" s="313"/>
      <c r="K60" s="311"/>
    </row>
    <row r="61" s="1" customFormat="1" ht="15" customHeight="1">
      <c r="B61" s="309"/>
      <c r="C61" s="315"/>
      <c r="D61" s="313" t="s">
        <v>1231</v>
      </c>
      <c r="E61" s="313"/>
      <c r="F61" s="313"/>
      <c r="G61" s="313"/>
      <c r="H61" s="313"/>
      <c r="I61" s="313"/>
      <c r="J61" s="313"/>
      <c r="K61" s="311"/>
    </row>
    <row r="62" s="1" customFormat="1" ht="15" customHeight="1">
      <c r="B62" s="309"/>
      <c r="C62" s="315"/>
      <c r="D62" s="318" t="s">
        <v>1232</v>
      </c>
      <c r="E62" s="318"/>
      <c r="F62" s="318"/>
      <c r="G62" s="318"/>
      <c r="H62" s="318"/>
      <c r="I62" s="318"/>
      <c r="J62" s="318"/>
      <c r="K62" s="311"/>
    </row>
    <row r="63" s="1" customFormat="1" ht="15" customHeight="1">
      <c r="B63" s="309"/>
      <c r="C63" s="315"/>
      <c r="D63" s="313" t="s">
        <v>1233</v>
      </c>
      <c r="E63" s="313"/>
      <c r="F63" s="313"/>
      <c r="G63" s="313"/>
      <c r="H63" s="313"/>
      <c r="I63" s="313"/>
      <c r="J63" s="313"/>
      <c r="K63" s="311"/>
    </row>
    <row r="64" s="1" customFormat="1" ht="12.75" customHeight="1">
      <c r="B64" s="309"/>
      <c r="C64" s="315"/>
      <c r="D64" s="315"/>
      <c r="E64" s="319"/>
      <c r="F64" s="315"/>
      <c r="G64" s="315"/>
      <c r="H64" s="315"/>
      <c r="I64" s="315"/>
      <c r="J64" s="315"/>
      <c r="K64" s="311"/>
    </row>
    <row r="65" s="1" customFormat="1" ht="15" customHeight="1">
      <c r="B65" s="309"/>
      <c r="C65" s="315"/>
      <c r="D65" s="313" t="s">
        <v>1234</v>
      </c>
      <c r="E65" s="313"/>
      <c r="F65" s="313"/>
      <c r="G65" s="313"/>
      <c r="H65" s="313"/>
      <c r="I65" s="313"/>
      <c r="J65" s="313"/>
      <c r="K65" s="311"/>
    </row>
    <row r="66" s="1" customFormat="1" ht="15" customHeight="1">
      <c r="B66" s="309"/>
      <c r="C66" s="315"/>
      <c r="D66" s="318" t="s">
        <v>1235</v>
      </c>
      <c r="E66" s="318"/>
      <c r="F66" s="318"/>
      <c r="G66" s="318"/>
      <c r="H66" s="318"/>
      <c r="I66" s="318"/>
      <c r="J66" s="318"/>
      <c r="K66" s="311"/>
    </row>
    <row r="67" s="1" customFormat="1" ht="15" customHeight="1">
      <c r="B67" s="309"/>
      <c r="C67" s="315"/>
      <c r="D67" s="313" t="s">
        <v>1236</v>
      </c>
      <c r="E67" s="313"/>
      <c r="F67" s="313"/>
      <c r="G67" s="313"/>
      <c r="H67" s="313"/>
      <c r="I67" s="313"/>
      <c r="J67" s="313"/>
      <c r="K67" s="311"/>
    </row>
    <row r="68" s="1" customFormat="1" ht="15" customHeight="1">
      <c r="B68" s="309"/>
      <c r="C68" s="315"/>
      <c r="D68" s="313" t="s">
        <v>1237</v>
      </c>
      <c r="E68" s="313"/>
      <c r="F68" s="313"/>
      <c r="G68" s="313"/>
      <c r="H68" s="313"/>
      <c r="I68" s="313"/>
      <c r="J68" s="313"/>
      <c r="K68" s="311"/>
    </row>
    <row r="69" s="1" customFormat="1" ht="15" customHeight="1">
      <c r="B69" s="309"/>
      <c r="C69" s="315"/>
      <c r="D69" s="313" t="s">
        <v>1238</v>
      </c>
      <c r="E69" s="313"/>
      <c r="F69" s="313"/>
      <c r="G69" s="313"/>
      <c r="H69" s="313"/>
      <c r="I69" s="313"/>
      <c r="J69" s="313"/>
      <c r="K69" s="311"/>
    </row>
    <row r="70" s="1" customFormat="1" ht="15" customHeight="1">
      <c r="B70" s="309"/>
      <c r="C70" s="315"/>
      <c r="D70" s="313" t="s">
        <v>1239</v>
      </c>
      <c r="E70" s="313"/>
      <c r="F70" s="313"/>
      <c r="G70" s="313"/>
      <c r="H70" s="313"/>
      <c r="I70" s="313"/>
      <c r="J70" s="313"/>
      <c r="K70" s="311"/>
    </row>
    <row r="71" s="1" customFormat="1" ht="12.75" customHeight="1">
      <c r="B71" s="320"/>
      <c r="C71" s="321"/>
      <c r="D71" s="321"/>
      <c r="E71" s="321"/>
      <c r="F71" s="321"/>
      <c r="G71" s="321"/>
      <c r="H71" s="321"/>
      <c r="I71" s="321"/>
      <c r="J71" s="321"/>
      <c r="K71" s="322"/>
    </row>
    <row r="72" s="1" customFormat="1" ht="18.75" customHeight="1">
      <c r="B72" s="323"/>
      <c r="C72" s="323"/>
      <c r="D72" s="323"/>
      <c r="E72" s="323"/>
      <c r="F72" s="323"/>
      <c r="G72" s="323"/>
      <c r="H72" s="323"/>
      <c r="I72" s="323"/>
      <c r="J72" s="323"/>
      <c r="K72" s="324"/>
    </row>
    <row r="73" s="1" customFormat="1" ht="18.75" customHeight="1">
      <c r="B73" s="324"/>
      <c r="C73" s="324"/>
      <c r="D73" s="324"/>
      <c r="E73" s="324"/>
      <c r="F73" s="324"/>
      <c r="G73" s="324"/>
      <c r="H73" s="324"/>
      <c r="I73" s="324"/>
      <c r="J73" s="324"/>
      <c r="K73" s="324"/>
    </row>
    <row r="74" s="1" customFormat="1" ht="7.5" customHeight="1">
      <c r="B74" s="325"/>
      <c r="C74" s="326"/>
      <c r="D74" s="326"/>
      <c r="E74" s="326"/>
      <c r="F74" s="326"/>
      <c r="G74" s="326"/>
      <c r="H74" s="326"/>
      <c r="I74" s="326"/>
      <c r="J74" s="326"/>
      <c r="K74" s="327"/>
    </row>
    <row r="75" s="1" customFormat="1" ht="45" customHeight="1">
      <c r="B75" s="328"/>
      <c r="C75" s="329" t="s">
        <v>1240</v>
      </c>
      <c r="D75" s="329"/>
      <c r="E75" s="329"/>
      <c r="F75" s="329"/>
      <c r="G75" s="329"/>
      <c r="H75" s="329"/>
      <c r="I75" s="329"/>
      <c r="J75" s="329"/>
      <c r="K75" s="330"/>
    </row>
    <row r="76" s="1" customFormat="1" ht="17.25" customHeight="1">
      <c r="B76" s="328"/>
      <c r="C76" s="331" t="s">
        <v>1241</v>
      </c>
      <c r="D76" s="331"/>
      <c r="E76" s="331"/>
      <c r="F76" s="331" t="s">
        <v>1242</v>
      </c>
      <c r="G76" s="332"/>
      <c r="H76" s="331" t="s">
        <v>54</v>
      </c>
      <c r="I76" s="331" t="s">
        <v>57</v>
      </c>
      <c r="J76" s="331" t="s">
        <v>1243</v>
      </c>
      <c r="K76" s="330"/>
    </row>
    <row r="77" s="1" customFormat="1" ht="17.25" customHeight="1">
      <c r="B77" s="328"/>
      <c r="C77" s="333" t="s">
        <v>1244</v>
      </c>
      <c r="D77" s="333"/>
      <c r="E77" s="333"/>
      <c r="F77" s="334" t="s">
        <v>1245</v>
      </c>
      <c r="G77" s="335"/>
      <c r="H77" s="333"/>
      <c r="I77" s="333"/>
      <c r="J77" s="333" t="s">
        <v>1246</v>
      </c>
      <c r="K77" s="330"/>
    </row>
    <row r="78" s="1" customFormat="1" ht="5.25" customHeight="1">
      <c r="B78" s="328"/>
      <c r="C78" s="336"/>
      <c r="D78" s="336"/>
      <c r="E78" s="336"/>
      <c r="F78" s="336"/>
      <c r="G78" s="337"/>
      <c r="H78" s="336"/>
      <c r="I78" s="336"/>
      <c r="J78" s="336"/>
      <c r="K78" s="330"/>
    </row>
    <row r="79" s="1" customFormat="1" ht="15" customHeight="1">
      <c r="B79" s="328"/>
      <c r="C79" s="316" t="s">
        <v>53</v>
      </c>
      <c r="D79" s="336"/>
      <c r="E79" s="336"/>
      <c r="F79" s="338" t="s">
        <v>1247</v>
      </c>
      <c r="G79" s="337"/>
      <c r="H79" s="316" t="s">
        <v>1248</v>
      </c>
      <c r="I79" s="316" t="s">
        <v>1249</v>
      </c>
      <c r="J79" s="316">
        <v>20</v>
      </c>
      <c r="K79" s="330"/>
    </row>
    <row r="80" s="1" customFormat="1" ht="15" customHeight="1">
      <c r="B80" s="328"/>
      <c r="C80" s="316" t="s">
        <v>1250</v>
      </c>
      <c r="D80" s="316"/>
      <c r="E80" s="316"/>
      <c r="F80" s="338" t="s">
        <v>1247</v>
      </c>
      <c r="G80" s="337"/>
      <c r="H80" s="316" t="s">
        <v>1251</v>
      </c>
      <c r="I80" s="316" t="s">
        <v>1249</v>
      </c>
      <c r="J80" s="316">
        <v>120</v>
      </c>
      <c r="K80" s="330"/>
    </row>
    <row r="81" s="1" customFormat="1" ht="15" customHeight="1">
      <c r="B81" s="339"/>
      <c r="C81" s="316" t="s">
        <v>1252</v>
      </c>
      <c r="D81" s="316"/>
      <c r="E81" s="316"/>
      <c r="F81" s="338" t="s">
        <v>1253</v>
      </c>
      <c r="G81" s="337"/>
      <c r="H81" s="316" t="s">
        <v>1254</v>
      </c>
      <c r="I81" s="316" t="s">
        <v>1249</v>
      </c>
      <c r="J81" s="316">
        <v>50</v>
      </c>
      <c r="K81" s="330"/>
    </row>
    <row r="82" s="1" customFormat="1" ht="15" customHeight="1">
      <c r="B82" s="339"/>
      <c r="C82" s="316" t="s">
        <v>1255</v>
      </c>
      <c r="D82" s="316"/>
      <c r="E82" s="316"/>
      <c r="F82" s="338" t="s">
        <v>1247</v>
      </c>
      <c r="G82" s="337"/>
      <c r="H82" s="316" t="s">
        <v>1256</v>
      </c>
      <c r="I82" s="316" t="s">
        <v>1257</v>
      </c>
      <c r="J82" s="316"/>
      <c r="K82" s="330"/>
    </row>
    <row r="83" s="1" customFormat="1" ht="15" customHeight="1">
      <c r="B83" s="339"/>
      <c r="C83" s="340" t="s">
        <v>1258</v>
      </c>
      <c r="D83" s="340"/>
      <c r="E83" s="340"/>
      <c r="F83" s="341" t="s">
        <v>1253</v>
      </c>
      <c r="G83" s="340"/>
      <c r="H83" s="340" t="s">
        <v>1259</v>
      </c>
      <c r="I83" s="340" t="s">
        <v>1249</v>
      </c>
      <c r="J83" s="340">
        <v>15</v>
      </c>
      <c r="K83" s="330"/>
    </row>
    <row r="84" s="1" customFormat="1" ht="15" customHeight="1">
      <c r="B84" s="339"/>
      <c r="C84" s="340" t="s">
        <v>1260</v>
      </c>
      <c r="D84" s="340"/>
      <c r="E84" s="340"/>
      <c r="F84" s="341" t="s">
        <v>1253</v>
      </c>
      <c r="G84" s="340"/>
      <c r="H84" s="340" t="s">
        <v>1261</v>
      </c>
      <c r="I84" s="340" t="s">
        <v>1249</v>
      </c>
      <c r="J84" s="340">
        <v>15</v>
      </c>
      <c r="K84" s="330"/>
    </row>
    <row r="85" s="1" customFormat="1" ht="15" customHeight="1">
      <c r="B85" s="339"/>
      <c r="C85" s="340" t="s">
        <v>1262</v>
      </c>
      <c r="D85" s="340"/>
      <c r="E85" s="340"/>
      <c r="F85" s="341" t="s">
        <v>1253</v>
      </c>
      <c r="G85" s="340"/>
      <c r="H85" s="340" t="s">
        <v>1263</v>
      </c>
      <c r="I85" s="340" t="s">
        <v>1249</v>
      </c>
      <c r="J85" s="340">
        <v>20</v>
      </c>
      <c r="K85" s="330"/>
    </row>
    <row r="86" s="1" customFormat="1" ht="15" customHeight="1">
      <c r="B86" s="339"/>
      <c r="C86" s="340" t="s">
        <v>1264</v>
      </c>
      <c r="D86" s="340"/>
      <c r="E86" s="340"/>
      <c r="F86" s="341" t="s">
        <v>1253</v>
      </c>
      <c r="G86" s="340"/>
      <c r="H86" s="340" t="s">
        <v>1265</v>
      </c>
      <c r="I86" s="340" t="s">
        <v>1249</v>
      </c>
      <c r="J86" s="340">
        <v>20</v>
      </c>
      <c r="K86" s="330"/>
    </row>
    <row r="87" s="1" customFormat="1" ht="15" customHeight="1">
      <c r="B87" s="339"/>
      <c r="C87" s="316" t="s">
        <v>1266</v>
      </c>
      <c r="D87" s="316"/>
      <c r="E87" s="316"/>
      <c r="F87" s="338" t="s">
        <v>1253</v>
      </c>
      <c r="G87" s="337"/>
      <c r="H87" s="316" t="s">
        <v>1267</v>
      </c>
      <c r="I87" s="316" t="s">
        <v>1249</v>
      </c>
      <c r="J87" s="316">
        <v>50</v>
      </c>
      <c r="K87" s="330"/>
    </row>
    <row r="88" s="1" customFormat="1" ht="15" customHeight="1">
      <c r="B88" s="339"/>
      <c r="C88" s="316" t="s">
        <v>1268</v>
      </c>
      <c r="D88" s="316"/>
      <c r="E88" s="316"/>
      <c r="F88" s="338" t="s">
        <v>1253</v>
      </c>
      <c r="G88" s="337"/>
      <c r="H88" s="316" t="s">
        <v>1269</v>
      </c>
      <c r="I88" s="316" t="s">
        <v>1249</v>
      </c>
      <c r="J88" s="316">
        <v>20</v>
      </c>
      <c r="K88" s="330"/>
    </row>
    <row r="89" s="1" customFormat="1" ht="15" customHeight="1">
      <c r="B89" s="339"/>
      <c r="C89" s="316" t="s">
        <v>1270</v>
      </c>
      <c r="D89" s="316"/>
      <c r="E89" s="316"/>
      <c r="F89" s="338" t="s">
        <v>1253</v>
      </c>
      <c r="G89" s="337"/>
      <c r="H89" s="316" t="s">
        <v>1271</v>
      </c>
      <c r="I89" s="316" t="s">
        <v>1249</v>
      </c>
      <c r="J89" s="316">
        <v>20</v>
      </c>
      <c r="K89" s="330"/>
    </row>
    <row r="90" s="1" customFormat="1" ht="15" customHeight="1">
      <c r="B90" s="339"/>
      <c r="C90" s="316" t="s">
        <v>1272</v>
      </c>
      <c r="D90" s="316"/>
      <c r="E90" s="316"/>
      <c r="F90" s="338" t="s">
        <v>1253</v>
      </c>
      <c r="G90" s="337"/>
      <c r="H90" s="316" t="s">
        <v>1273</v>
      </c>
      <c r="I90" s="316" t="s">
        <v>1249</v>
      </c>
      <c r="J90" s="316">
        <v>50</v>
      </c>
      <c r="K90" s="330"/>
    </row>
    <row r="91" s="1" customFormat="1" ht="15" customHeight="1">
      <c r="B91" s="339"/>
      <c r="C91" s="316" t="s">
        <v>1274</v>
      </c>
      <c r="D91" s="316"/>
      <c r="E91" s="316"/>
      <c r="F91" s="338" t="s">
        <v>1253</v>
      </c>
      <c r="G91" s="337"/>
      <c r="H91" s="316" t="s">
        <v>1274</v>
      </c>
      <c r="I91" s="316" t="s">
        <v>1249</v>
      </c>
      <c r="J91" s="316">
        <v>50</v>
      </c>
      <c r="K91" s="330"/>
    </row>
    <row r="92" s="1" customFormat="1" ht="15" customHeight="1">
      <c r="B92" s="339"/>
      <c r="C92" s="316" t="s">
        <v>1275</v>
      </c>
      <c r="D92" s="316"/>
      <c r="E92" s="316"/>
      <c r="F92" s="338" t="s">
        <v>1253</v>
      </c>
      <c r="G92" s="337"/>
      <c r="H92" s="316" t="s">
        <v>1276</v>
      </c>
      <c r="I92" s="316" t="s">
        <v>1249</v>
      </c>
      <c r="J92" s="316">
        <v>255</v>
      </c>
      <c r="K92" s="330"/>
    </row>
    <row r="93" s="1" customFormat="1" ht="15" customHeight="1">
      <c r="B93" s="339"/>
      <c r="C93" s="316" t="s">
        <v>1277</v>
      </c>
      <c r="D93" s="316"/>
      <c r="E93" s="316"/>
      <c r="F93" s="338" t="s">
        <v>1247</v>
      </c>
      <c r="G93" s="337"/>
      <c r="H93" s="316" t="s">
        <v>1278</v>
      </c>
      <c r="I93" s="316" t="s">
        <v>1279</v>
      </c>
      <c r="J93" s="316"/>
      <c r="K93" s="330"/>
    </row>
    <row r="94" s="1" customFormat="1" ht="15" customHeight="1">
      <c r="B94" s="339"/>
      <c r="C94" s="316" t="s">
        <v>1280</v>
      </c>
      <c r="D94" s="316"/>
      <c r="E94" s="316"/>
      <c r="F94" s="338" t="s">
        <v>1247</v>
      </c>
      <c r="G94" s="337"/>
      <c r="H94" s="316" t="s">
        <v>1281</v>
      </c>
      <c r="I94" s="316" t="s">
        <v>1282</v>
      </c>
      <c r="J94" s="316"/>
      <c r="K94" s="330"/>
    </row>
    <row r="95" s="1" customFormat="1" ht="15" customHeight="1">
      <c r="B95" s="339"/>
      <c r="C95" s="316" t="s">
        <v>1283</v>
      </c>
      <c r="D95" s="316"/>
      <c r="E95" s="316"/>
      <c r="F95" s="338" t="s">
        <v>1247</v>
      </c>
      <c r="G95" s="337"/>
      <c r="H95" s="316" t="s">
        <v>1283</v>
      </c>
      <c r="I95" s="316" t="s">
        <v>1282</v>
      </c>
      <c r="J95" s="316"/>
      <c r="K95" s="330"/>
    </row>
    <row r="96" s="1" customFormat="1" ht="15" customHeight="1">
      <c r="B96" s="339"/>
      <c r="C96" s="316" t="s">
        <v>38</v>
      </c>
      <c r="D96" s="316"/>
      <c r="E96" s="316"/>
      <c r="F96" s="338" t="s">
        <v>1247</v>
      </c>
      <c r="G96" s="337"/>
      <c r="H96" s="316" t="s">
        <v>1284</v>
      </c>
      <c r="I96" s="316" t="s">
        <v>1282</v>
      </c>
      <c r="J96" s="316"/>
      <c r="K96" s="330"/>
    </row>
    <row r="97" s="1" customFormat="1" ht="15" customHeight="1">
      <c r="B97" s="339"/>
      <c r="C97" s="316" t="s">
        <v>48</v>
      </c>
      <c r="D97" s="316"/>
      <c r="E97" s="316"/>
      <c r="F97" s="338" t="s">
        <v>1247</v>
      </c>
      <c r="G97" s="337"/>
      <c r="H97" s="316" t="s">
        <v>1285</v>
      </c>
      <c r="I97" s="316" t="s">
        <v>1282</v>
      </c>
      <c r="J97" s="316"/>
      <c r="K97" s="330"/>
    </row>
    <row r="98" s="1" customFormat="1" ht="15" customHeight="1">
      <c r="B98" s="342"/>
      <c r="C98" s="343"/>
      <c r="D98" s="343"/>
      <c r="E98" s="343"/>
      <c r="F98" s="343"/>
      <c r="G98" s="343"/>
      <c r="H98" s="343"/>
      <c r="I98" s="343"/>
      <c r="J98" s="343"/>
      <c r="K98" s="344"/>
    </row>
    <row r="99" s="1" customFormat="1" ht="18.75" customHeight="1">
      <c r="B99" s="345"/>
      <c r="C99" s="346"/>
      <c r="D99" s="346"/>
      <c r="E99" s="346"/>
      <c r="F99" s="346"/>
      <c r="G99" s="346"/>
      <c r="H99" s="346"/>
      <c r="I99" s="346"/>
      <c r="J99" s="346"/>
      <c r="K99" s="345"/>
    </row>
    <row r="100" s="1" customFormat="1" ht="18.75" customHeight="1">
      <c r="B100" s="324"/>
      <c r="C100" s="324"/>
      <c r="D100" s="324"/>
      <c r="E100" s="324"/>
      <c r="F100" s="324"/>
      <c r="G100" s="324"/>
      <c r="H100" s="324"/>
      <c r="I100" s="324"/>
      <c r="J100" s="324"/>
      <c r="K100" s="324"/>
    </row>
    <row r="101" s="1" customFormat="1" ht="7.5" customHeight="1">
      <c r="B101" s="325"/>
      <c r="C101" s="326"/>
      <c r="D101" s="326"/>
      <c r="E101" s="326"/>
      <c r="F101" s="326"/>
      <c r="G101" s="326"/>
      <c r="H101" s="326"/>
      <c r="I101" s="326"/>
      <c r="J101" s="326"/>
      <c r="K101" s="327"/>
    </row>
    <row r="102" s="1" customFormat="1" ht="45" customHeight="1">
      <c r="B102" s="328"/>
      <c r="C102" s="329" t="s">
        <v>1286</v>
      </c>
      <c r="D102" s="329"/>
      <c r="E102" s="329"/>
      <c r="F102" s="329"/>
      <c r="G102" s="329"/>
      <c r="H102" s="329"/>
      <c r="I102" s="329"/>
      <c r="J102" s="329"/>
      <c r="K102" s="330"/>
    </row>
    <row r="103" s="1" customFormat="1" ht="17.25" customHeight="1">
      <c r="B103" s="328"/>
      <c r="C103" s="331" t="s">
        <v>1241</v>
      </c>
      <c r="D103" s="331"/>
      <c r="E103" s="331"/>
      <c r="F103" s="331" t="s">
        <v>1242</v>
      </c>
      <c r="G103" s="332"/>
      <c r="H103" s="331" t="s">
        <v>54</v>
      </c>
      <c r="I103" s="331" t="s">
        <v>57</v>
      </c>
      <c r="J103" s="331" t="s">
        <v>1243</v>
      </c>
      <c r="K103" s="330"/>
    </row>
    <row r="104" s="1" customFormat="1" ht="17.25" customHeight="1">
      <c r="B104" s="328"/>
      <c r="C104" s="333" t="s">
        <v>1244</v>
      </c>
      <c r="D104" s="333"/>
      <c r="E104" s="333"/>
      <c r="F104" s="334" t="s">
        <v>1245</v>
      </c>
      <c r="G104" s="335"/>
      <c r="H104" s="333"/>
      <c r="I104" s="333"/>
      <c r="J104" s="333" t="s">
        <v>1246</v>
      </c>
      <c r="K104" s="330"/>
    </row>
    <row r="105" s="1" customFormat="1" ht="5.25" customHeight="1">
      <c r="B105" s="328"/>
      <c r="C105" s="331"/>
      <c r="D105" s="331"/>
      <c r="E105" s="331"/>
      <c r="F105" s="331"/>
      <c r="G105" s="347"/>
      <c r="H105" s="331"/>
      <c r="I105" s="331"/>
      <c r="J105" s="331"/>
      <c r="K105" s="330"/>
    </row>
    <row r="106" s="1" customFormat="1" ht="15" customHeight="1">
      <c r="B106" s="328"/>
      <c r="C106" s="316" t="s">
        <v>53</v>
      </c>
      <c r="D106" s="336"/>
      <c r="E106" s="336"/>
      <c r="F106" s="338" t="s">
        <v>1247</v>
      </c>
      <c r="G106" s="347"/>
      <c r="H106" s="316" t="s">
        <v>1287</v>
      </c>
      <c r="I106" s="316" t="s">
        <v>1249</v>
      </c>
      <c r="J106" s="316">
        <v>20</v>
      </c>
      <c r="K106" s="330"/>
    </row>
    <row r="107" s="1" customFormat="1" ht="15" customHeight="1">
      <c r="B107" s="328"/>
      <c r="C107" s="316" t="s">
        <v>1250</v>
      </c>
      <c r="D107" s="316"/>
      <c r="E107" s="316"/>
      <c r="F107" s="338" t="s">
        <v>1247</v>
      </c>
      <c r="G107" s="316"/>
      <c r="H107" s="316" t="s">
        <v>1287</v>
      </c>
      <c r="I107" s="316" t="s">
        <v>1249</v>
      </c>
      <c r="J107" s="316">
        <v>120</v>
      </c>
      <c r="K107" s="330"/>
    </row>
    <row r="108" s="1" customFormat="1" ht="15" customHeight="1">
      <c r="B108" s="339"/>
      <c r="C108" s="316" t="s">
        <v>1252</v>
      </c>
      <c r="D108" s="316"/>
      <c r="E108" s="316"/>
      <c r="F108" s="338" t="s">
        <v>1253</v>
      </c>
      <c r="G108" s="316"/>
      <c r="H108" s="316" t="s">
        <v>1287</v>
      </c>
      <c r="I108" s="316" t="s">
        <v>1249</v>
      </c>
      <c r="J108" s="316">
        <v>50</v>
      </c>
      <c r="K108" s="330"/>
    </row>
    <row r="109" s="1" customFormat="1" ht="15" customHeight="1">
      <c r="B109" s="339"/>
      <c r="C109" s="316" t="s">
        <v>1255</v>
      </c>
      <c r="D109" s="316"/>
      <c r="E109" s="316"/>
      <c r="F109" s="338" t="s">
        <v>1247</v>
      </c>
      <c r="G109" s="316"/>
      <c r="H109" s="316" t="s">
        <v>1287</v>
      </c>
      <c r="I109" s="316" t="s">
        <v>1257</v>
      </c>
      <c r="J109" s="316"/>
      <c r="K109" s="330"/>
    </row>
    <row r="110" s="1" customFormat="1" ht="15" customHeight="1">
      <c r="B110" s="339"/>
      <c r="C110" s="316" t="s">
        <v>1266</v>
      </c>
      <c r="D110" s="316"/>
      <c r="E110" s="316"/>
      <c r="F110" s="338" t="s">
        <v>1253</v>
      </c>
      <c r="G110" s="316"/>
      <c r="H110" s="316" t="s">
        <v>1287</v>
      </c>
      <c r="I110" s="316" t="s">
        <v>1249</v>
      </c>
      <c r="J110" s="316">
        <v>50</v>
      </c>
      <c r="K110" s="330"/>
    </row>
    <row r="111" s="1" customFormat="1" ht="15" customHeight="1">
      <c r="B111" s="339"/>
      <c r="C111" s="316" t="s">
        <v>1274</v>
      </c>
      <c r="D111" s="316"/>
      <c r="E111" s="316"/>
      <c r="F111" s="338" t="s">
        <v>1253</v>
      </c>
      <c r="G111" s="316"/>
      <c r="H111" s="316" t="s">
        <v>1287</v>
      </c>
      <c r="I111" s="316" t="s">
        <v>1249</v>
      </c>
      <c r="J111" s="316">
        <v>50</v>
      </c>
      <c r="K111" s="330"/>
    </row>
    <row r="112" s="1" customFormat="1" ht="15" customHeight="1">
      <c r="B112" s="339"/>
      <c r="C112" s="316" t="s">
        <v>1272</v>
      </c>
      <c r="D112" s="316"/>
      <c r="E112" s="316"/>
      <c r="F112" s="338" t="s">
        <v>1253</v>
      </c>
      <c r="G112" s="316"/>
      <c r="H112" s="316" t="s">
        <v>1287</v>
      </c>
      <c r="I112" s="316" t="s">
        <v>1249</v>
      </c>
      <c r="J112" s="316">
        <v>50</v>
      </c>
      <c r="K112" s="330"/>
    </row>
    <row r="113" s="1" customFormat="1" ht="15" customHeight="1">
      <c r="B113" s="339"/>
      <c r="C113" s="316" t="s">
        <v>53</v>
      </c>
      <c r="D113" s="316"/>
      <c r="E113" s="316"/>
      <c r="F113" s="338" t="s">
        <v>1247</v>
      </c>
      <c r="G113" s="316"/>
      <c r="H113" s="316" t="s">
        <v>1288</v>
      </c>
      <c r="I113" s="316" t="s">
        <v>1249</v>
      </c>
      <c r="J113" s="316">
        <v>20</v>
      </c>
      <c r="K113" s="330"/>
    </row>
    <row r="114" s="1" customFormat="1" ht="15" customHeight="1">
      <c r="B114" s="339"/>
      <c r="C114" s="316" t="s">
        <v>1289</v>
      </c>
      <c r="D114" s="316"/>
      <c r="E114" s="316"/>
      <c r="F114" s="338" t="s">
        <v>1247</v>
      </c>
      <c r="G114" s="316"/>
      <c r="H114" s="316" t="s">
        <v>1290</v>
      </c>
      <c r="I114" s="316" t="s">
        <v>1249</v>
      </c>
      <c r="J114" s="316">
        <v>120</v>
      </c>
      <c r="K114" s="330"/>
    </row>
    <row r="115" s="1" customFormat="1" ht="15" customHeight="1">
      <c r="B115" s="339"/>
      <c r="C115" s="316" t="s">
        <v>38</v>
      </c>
      <c r="D115" s="316"/>
      <c r="E115" s="316"/>
      <c r="F115" s="338" t="s">
        <v>1247</v>
      </c>
      <c r="G115" s="316"/>
      <c r="H115" s="316" t="s">
        <v>1291</v>
      </c>
      <c r="I115" s="316" t="s">
        <v>1282</v>
      </c>
      <c r="J115" s="316"/>
      <c r="K115" s="330"/>
    </row>
    <row r="116" s="1" customFormat="1" ht="15" customHeight="1">
      <c r="B116" s="339"/>
      <c r="C116" s="316" t="s">
        <v>48</v>
      </c>
      <c r="D116" s="316"/>
      <c r="E116" s="316"/>
      <c r="F116" s="338" t="s">
        <v>1247</v>
      </c>
      <c r="G116" s="316"/>
      <c r="H116" s="316" t="s">
        <v>1292</v>
      </c>
      <c r="I116" s="316" t="s">
        <v>1282</v>
      </c>
      <c r="J116" s="316"/>
      <c r="K116" s="330"/>
    </row>
    <row r="117" s="1" customFormat="1" ht="15" customHeight="1">
      <c r="B117" s="339"/>
      <c r="C117" s="316" t="s">
        <v>57</v>
      </c>
      <c r="D117" s="316"/>
      <c r="E117" s="316"/>
      <c r="F117" s="338" t="s">
        <v>1247</v>
      </c>
      <c r="G117" s="316"/>
      <c r="H117" s="316" t="s">
        <v>1293</v>
      </c>
      <c r="I117" s="316" t="s">
        <v>1294</v>
      </c>
      <c r="J117" s="316"/>
      <c r="K117" s="330"/>
    </row>
    <row r="118" s="1" customFormat="1" ht="15" customHeight="1">
      <c r="B118" s="342"/>
      <c r="C118" s="348"/>
      <c r="D118" s="348"/>
      <c r="E118" s="348"/>
      <c r="F118" s="348"/>
      <c r="G118" s="348"/>
      <c r="H118" s="348"/>
      <c r="I118" s="348"/>
      <c r="J118" s="348"/>
      <c r="K118" s="344"/>
    </row>
    <row r="119" s="1" customFormat="1" ht="18.75" customHeight="1">
      <c r="B119" s="349"/>
      <c r="C119" s="313"/>
      <c r="D119" s="313"/>
      <c r="E119" s="313"/>
      <c r="F119" s="350"/>
      <c r="G119" s="313"/>
      <c r="H119" s="313"/>
      <c r="I119" s="313"/>
      <c r="J119" s="313"/>
      <c r="K119" s="349"/>
    </row>
    <row r="120" s="1" customFormat="1" ht="18.75" customHeight="1">
      <c r="B120" s="324"/>
      <c r="C120" s="324"/>
      <c r="D120" s="324"/>
      <c r="E120" s="324"/>
      <c r="F120" s="324"/>
      <c r="G120" s="324"/>
      <c r="H120" s="324"/>
      <c r="I120" s="324"/>
      <c r="J120" s="324"/>
      <c r="K120" s="324"/>
    </row>
    <row r="121" s="1" customFormat="1" ht="7.5" customHeight="1">
      <c r="B121" s="351"/>
      <c r="C121" s="352"/>
      <c r="D121" s="352"/>
      <c r="E121" s="352"/>
      <c r="F121" s="352"/>
      <c r="G121" s="352"/>
      <c r="H121" s="352"/>
      <c r="I121" s="352"/>
      <c r="J121" s="352"/>
      <c r="K121" s="353"/>
    </row>
    <row r="122" s="1" customFormat="1" ht="45" customHeight="1">
      <c r="B122" s="354"/>
      <c r="C122" s="307" t="s">
        <v>1295</v>
      </c>
      <c r="D122" s="307"/>
      <c r="E122" s="307"/>
      <c r="F122" s="307"/>
      <c r="G122" s="307"/>
      <c r="H122" s="307"/>
      <c r="I122" s="307"/>
      <c r="J122" s="307"/>
      <c r="K122" s="355"/>
    </row>
    <row r="123" s="1" customFormat="1" ht="17.25" customHeight="1">
      <c r="B123" s="356"/>
      <c r="C123" s="331" t="s">
        <v>1241</v>
      </c>
      <c r="D123" s="331"/>
      <c r="E123" s="331"/>
      <c r="F123" s="331" t="s">
        <v>1242</v>
      </c>
      <c r="G123" s="332"/>
      <c r="H123" s="331" t="s">
        <v>54</v>
      </c>
      <c r="I123" s="331" t="s">
        <v>57</v>
      </c>
      <c r="J123" s="331" t="s">
        <v>1243</v>
      </c>
      <c r="K123" s="357"/>
    </row>
    <row r="124" s="1" customFormat="1" ht="17.25" customHeight="1">
      <c r="B124" s="356"/>
      <c r="C124" s="333" t="s">
        <v>1244</v>
      </c>
      <c r="D124" s="333"/>
      <c r="E124" s="333"/>
      <c r="F124" s="334" t="s">
        <v>1245</v>
      </c>
      <c r="G124" s="335"/>
      <c r="H124" s="333"/>
      <c r="I124" s="333"/>
      <c r="J124" s="333" t="s">
        <v>1246</v>
      </c>
      <c r="K124" s="357"/>
    </row>
    <row r="125" s="1" customFormat="1" ht="5.25" customHeight="1">
      <c r="B125" s="358"/>
      <c r="C125" s="336"/>
      <c r="D125" s="336"/>
      <c r="E125" s="336"/>
      <c r="F125" s="336"/>
      <c r="G125" s="316"/>
      <c r="H125" s="336"/>
      <c r="I125" s="336"/>
      <c r="J125" s="336"/>
      <c r="K125" s="359"/>
    </row>
    <row r="126" s="1" customFormat="1" ht="15" customHeight="1">
      <c r="B126" s="358"/>
      <c r="C126" s="316" t="s">
        <v>1250</v>
      </c>
      <c r="D126" s="336"/>
      <c r="E126" s="336"/>
      <c r="F126" s="338" t="s">
        <v>1247</v>
      </c>
      <c r="G126" s="316"/>
      <c r="H126" s="316" t="s">
        <v>1287</v>
      </c>
      <c r="I126" s="316" t="s">
        <v>1249</v>
      </c>
      <c r="J126" s="316">
        <v>120</v>
      </c>
      <c r="K126" s="360"/>
    </row>
    <row r="127" s="1" customFormat="1" ht="15" customHeight="1">
      <c r="B127" s="358"/>
      <c r="C127" s="316" t="s">
        <v>1296</v>
      </c>
      <c r="D127" s="316"/>
      <c r="E127" s="316"/>
      <c r="F127" s="338" t="s">
        <v>1247</v>
      </c>
      <c r="G127" s="316"/>
      <c r="H127" s="316" t="s">
        <v>1297</v>
      </c>
      <c r="I127" s="316" t="s">
        <v>1249</v>
      </c>
      <c r="J127" s="316" t="s">
        <v>1298</v>
      </c>
      <c r="K127" s="360"/>
    </row>
    <row r="128" s="1" customFormat="1" ht="15" customHeight="1">
      <c r="B128" s="358"/>
      <c r="C128" s="316" t="s">
        <v>1195</v>
      </c>
      <c r="D128" s="316"/>
      <c r="E128" s="316"/>
      <c r="F128" s="338" t="s">
        <v>1247</v>
      </c>
      <c r="G128" s="316"/>
      <c r="H128" s="316" t="s">
        <v>1299</v>
      </c>
      <c r="I128" s="316" t="s">
        <v>1249</v>
      </c>
      <c r="J128" s="316" t="s">
        <v>1298</v>
      </c>
      <c r="K128" s="360"/>
    </row>
    <row r="129" s="1" customFormat="1" ht="15" customHeight="1">
      <c r="B129" s="358"/>
      <c r="C129" s="316" t="s">
        <v>1258</v>
      </c>
      <c r="D129" s="316"/>
      <c r="E129" s="316"/>
      <c r="F129" s="338" t="s">
        <v>1253</v>
      </c>
      <c r="G129" s="316"/>
      <c r="H129" s="316" t="s">
        <v>1259</v>
      </c>
      <c r="I129" s="316" t="s">
        <v>1249</v>
      </c>
      <c r="J129" s="316">
        <v>15</v>
      </c>
      <c r="K129" s="360"/>
    </row>
    <row r="130" s="1" customFormat="1" ht="15" customHeight="1">
      <c r="B130" s="358"/>
      <c r="C130" s="340" t="s">
        <v>1260</v>
      </c>
      <c r="D130" s="340"/>
      <c r="E130" s="340"/>
      <c r="F130" s="341" t="s">
        <v>1253</v>
      </c>
      <c r="G130" s="340"/>
      <c r="H130" s="340" t="s">
        <v>1261</v>
      </c>
      <c r="I130" s="340" t="s">
        <v>1249</v>
      </c>
      <c r="J130" s="340">
        <v>15</v>
      </c>
      <c r="K130" s="360"/>
    </row>
    <row r="131" s="1" customFormat="1" ht="15" customHeight="1">
      <c r="B131" s="358"/>
      <c r="C131" s="340" t="s">
        <v>1262</v>
      </c>
      <c r="D131" s="340"/>
      <c r="E131" s="340"/>
      <c r="F131" s="341" t="s">
        <v>1253</v>
      </c>
      <c r="G131" s="340"/>
      <c r="H131" s="340" t="s">
        <v>1263</v>
      </c>
      <c r="I131" s="340" t="s">
        <v>1249</v>
      </c>
      <c r="J131" s="340">
        <v>20</v>
      </c>
      <c r="K131" s="360"/>
    </row>
    <row r="132" s="1" customFormat="1" ht="15" customHeight="1">
      <c r="B132" s="358"/>
      <c r="C132" s="340" t="s">
        <v>1264</v>
      </c>
      <c r="D132" s="340"/>
      <c r="E132" s="340"/>
      <c r="F132" s="341" t="s">
        <v>1253</v>
      </c>
      <c r="G132" s="340"/>
      <c r="H132" s="340" t="s">
        <v>1265</v>
      </c>
      <c r="I132" s="340" t="s">
        <v>1249</v>
      </c>
      <c r="J132" s="340">
        <v>20</v>
      </c>
      <c r="K132" s="360"/>
    </row>
    <row r="133" s="1" customFormat="1" ht="15" customHeight="1">
      <c r="B133" s="358"/>
      <c r="C133" s="316" t="s">
        <v>1252</v>
      </c>
      <c r="D133" s="316"/>
      <c r="E133" s="316"/>
      <c r="F133" s="338" t="s">
        <v>1253</v>
      </c>
      <c r="G133" s="316"/>
      <c r="H133" s="316" t="s">
        <v>1287</v>
      </c>
      <c r="I133" s="316" t="s">
        <v>1249</v>
      </c>
      <c r="J133" s="316">
        <v>50</v>
      </c>
      <c r="K133" s="360"/>
    </row>
    <row r="134" s="1" customFormat="1" ht="15" customHeight="1">
      <c r="B134" s="358"/>
      <c r="C134" s="316" t="s">
        <v>1266</v>
      </c>
      <c r="D134" s="316"/>
      <c r="E134" s="316"/>
      <c r="F134" s="338" t="s">
        <v>1253</v>
      </c>
      <c r="G134" s="316"/>
      <c r="H134" s="316" t="s">
        <v>1287</v>
      </c>
      <c r="I134" s="316" t="s">
        <v>1249</v>
      </c>
      <c r="J134" s="316">
        <v>50</v>
      </c>
      <c r="K134" s="360"/>
    </row>
    <row r="135" s="1" customFormat="1" ht="15" customHeight="1">
      <c r="B135" s="358"/>
      <c r="C135" s="316" t="s">
        <v>1272</v>
      </c>
      <c r="D135" s="316"/>
      <c r="E135" s="316"/>
      <c r="F135" s="338" t="s">
        <v>1253</v>
      </c>
      <c r="G135" s="316"/>
      <c r="H135" s="316" t="s">
        <v>1287</v>
      </c>
      <c r="I135" s="316" t="s">
        <v>1249</v>
      </c>
      <c r="J135" s="316">
        <v>50</v>
      </c>
      <c r="K135" s="360"/>
    </row>
    <row r="136" s="1" customFormat="1" ht="15" customHeight="1">
      <c r="B136" s="358"/>
      <c r="C136" s="316" t="s">
        <v>1274</v>
      </c>
      <c r="D136" s="316"/>
      <c r="E136" s="316"/>
      <c r="F136" s="338" t="s">
        <v>1253</v>
      </c>
      <c r="G136" s="316"/>
      <c r="H136" s="316" t="s">
        <v>1287</v>
      </c>
      <c r="I136" s="316" t="s">
        <v>1249</v>
      </c>
      <c r="J136" s="316">
        <v>50</v>
      </c>
      <c r="K136" s="360"/>
    </row>
    <row r="137" s="1" customFormat="1" ht="15" customHeight="1">
      <c r="B137" s="358"/>
      <c r="C137" s="316" t="s">
        <v>1275</v>
      </c>
      <c r="D137" s="316"/>
      <c r="E137" s="316"/>
      <c r="F137" s="338" t="s">
        <v>1253</v>
      </c>
      <c r="G137" s="316"/>
      <c r="H137" s="316" t="s">
        <v>1300</v>
      </c>
      <c r="I137" s="316" t="s">
        <v>1249</v>
      </c>
      <c r="J137" s="316">
        <v>255</v>
      </c>
      <c r="K137" s="360"/>
    </row>
    <row r="138" s="1" customFormat="1" ht="15" customHeight="1">
      <c r="B138" s="358"/>
      <c r="C138" s="316" t="s">
        <v>1277</v>
      </c>
      <c r="D138" s="316"/>
      <c r="E138" s="316"/>
      <c r="F138" s="338" t="s">
        <v>1247</v>
      </c>
      <c r="G138" s="316"/>
      <c r="H138" s="316" t="s">
        <v>1301</v>
      </c>
      <c r="I138" s="316" t="s">
        <v>1279</v>
      </c>
      <c r="J138" s="316"/>
      <c r="K138" s="360"/>
    </row>
    <row r="139" s="1" customFormat="1" ht="15" customHeight="1">
      <c r="B139" s="358"/>
      <c r="C139" s="316" t="s">
        <v>1280</v>
      </c>
      <c r="D139" s="316"/>
      <c r="E139" s="316"/>
      <c r="F139" s="338" t="s">
        <v>1247</v>
      </c>
      <c r="G139" s="316"/>
      <c r="H139" s="316" t="s">
        <v>1302</v>
      </c>
      <c r="I139" s="316" t="s">
        <v>1282</v>
      </c>
      <c r="J139" s="316"/>
      <c r="K139" s="360"/>
    </row>
    <row r="140" s="1" customFormat="1" ht="15" customHeight="1">
      <c r="B140" s="358"/>
      <c r="C140" s="316" t="s">
        <v>1283</v>
      </c>
      <c r="D140" s="316"/>
      <c r="E140" s="316"/>
      <c r="F140" s="338" t="s">
        <v>1247</v>
      </c>
      <c r="G140" s="316"/>
      <c r="H140" s="316" t="s">
        <v>1283</v>
      </c>
      <c r="I140" s="316" t="s">
        <v>1282</v>
      </c>
      <c r="J140" s="316"/>
      <c r="K140" s="360"/>
    </row>
    <row r="141" s="1" customFormat="1" ht="15" customHeight="1">
      <c r="B141" s="358"/>
      <c r="C141" s="316" t="s">
        <v>38</v>
      </c>
      <c r="D141" s="316"/>
      <c r="E141" s="316"/>
      <c r="F141" s="338" t="s">
        <v>1247</v>
      </c>
      <c r="G141" s="316"/>
      <c r="H141" s="316" t="s">
        <v>1303</v>
      </c>
      <c r="I141" s="316" t="s">
        <v>1282</v>
      </c>
      <c r="J141" s="316"/>
      <c r="K141" s="360"/>
    </row>
    <row r="142" s="1" customFormat="1" ht="15" customHeight="1">
      <c r="B142" s="358"/>
      <c r="C142" s="316" t="s">
        <v>1304</v>
      </c>
      <c r="D142" s="316"/>
      <c r="E142" s="316"/>
      <c r="F142" s="338" t="s">
        <v>1247</v>
      </c>
      <c r="G142" s="316"/>
      <c r="H142" s="316" t="s">
        <v>1305</v>
      </c>
      <c r="I142" s="316" t="s">
        <v>1282</v>
      </c>
      <c r="J142" s="316"/>
      <c r="K142" s="360"/>
    </row>
    <row r="143" s="1" customFormat="1" ht="15" customHeight="1">
      <c r="B143" s="361"/>
      <c r="C143" s="362"/>
      <c r="D143" s="362"/>
      <c r="E143" s="362"/>
      <c r="F143" s="362"/>
      <c r="G143" s="362"/>
      <c r="H143" s="362"/>
      <c r="I143" s="362"/>
      <c r="J143" s="362"/>
      <c r="K143" s="363"/>
    </row>
    <row r="144" s="1" customFormat="1" ht="18.75" customHeight="1">
      <c r="B144" s="313"/>
      <c r="C144" s="313"/>
      <c r="D144" s="313"/>
      <c r="E144" s="313"/>
      <c r="F144" s="350"/>
      <c r="G144" s="313"/>
      <c r="H144" s="313"/>
      <c r="I144" s="313"/>
      <c r="J144" s="313"/>
      <c r="K144" s="313"/>
    </row>
    <row r="145" s="1" customFormat="1" ht="18.75" customHeight="1">
      <c r="B145" s="324"/>
      <c r="C145" s="324"/>
      <c r="D145" s="324"/>
      <c r="E145" s="324"/>
      <c r="F145" s="324"/>
      <c r="G145" s="324"/>
      <c r="H145" s="324"/>
      <c r="I145" s="324"/>
      <c r="J145" s="324"/>
      <c r="K145" s="324"/>
    </row>
    <row r="146" s="1" customFormat="1" ht="7.5" customHeight="1">
      <c r="B146" s="325"/>
      <c r="C146" s="326"/>
      <c r="D146" s="326"/>
      <c r="E146" s="326"/>
      <c r="F146" s="326"/>
      <c r="G146" s="326"/>
      <c r="H146" s="326"/>
      <c r="I146" s="326"/>
      <c r="J146" s="326"/>
      <c r="K146" s="327"/>
    </row>
    <row r="147" s="1" customFormat="1" ht="45" customHeight="1">
      <c r="B147" s="328"/>
      <c r="C147" s="329" t="s">
        <v>1306</v>
      </c>
      <c r="D147" s="329"/>
      <c r="E147" s="329"/>
      <c r="F147" s="329"/>
      <c r="G147" s="329"/>
      <c r="H147" s="329"/>
      <c r="I147" s="329"/>
      <c r="J147" s="329"/>
      <c r="K147" s="330"/>
    </row>
    <row r="148" s="1" customFormat="1" ht="17.25" customHeight="1">
      <c r="B148" s="328"/>
      <c r="C148" s="331" t="s">
        <v>1241</v>
      </c>
      <c r="D148" s="331"/>
      <c r="E148" s="331"/>
      <c r="F148" s="331" t="s">
        <v>1242</v>
      </c>
      <c r="G148" s="332"/>
      <c r="H148" s="331" t="s">
        <v>54</v>
      </c>
      <c r="I148" s="331" t="s">
        <v>57</v>
      </c>
      <c r="J148" s="331" t="s">
        <v>1243</v>
      </c>
      <c r="K148" s="330"/>
    </row>
    <row r="149" s="1" customFormat="1" ht="17.25" customHeight="1">
      <c r="B149" s="328"/>
      <c r="C149" s="333" t="s">
        <v>1244</v>
      </c>
      <c r="D149" s="333"/>
      <c r="E149" s="333"/>
      <c r="F149" s="334" t="s">
        <v>1245</v>
      </c>
      <c r="G149" s="335"/>
      <c r="H149" s="333"/>
      <c r="I149" s="333"/>
      <c r="J149" s="333" t="s">
        <v>1246</v>
      </c>
      <c r="K149" s="330"/>
    </row>
    <row r="150" s="1" customFormat="1" ht="5.25" customHeight="1">
      <c r="B150" s="339"/>
      <c r="C150" s="336"/>
      <c r="D150" s="336"/>
      <c r="E150" s="336"/>
      <c r="F150" s="336"/>
      <c r="G150" s="337"/>
      <c r="H150" s="336"/>
      <c r="I150" s="336"/>
      <c r="J150" s="336"/>
      <c r="K150" s="360"/>
    </row>
    <row r="151" s="1" customFormat="1" ht="15" customHeight="1">
      <c r="B151" s="339"/>
      <c r="C151" s="364" t="s">
        <v>1250</v>
      </c>
      <c r="D151" s="316"/>
      <c r="E151" s="316"/>
      <c r="F151" s="365" t="s">
        <v>1247</v>
      </c>
      <c r="G151" s="316"/>
      <c r="H151" s="364" t="s">
        <v>1287</v>
      </c>
      <c r="I151" s="364" t="s">
        <v>1249</v>
      </c>
      <c r="J151" s="364">
        <v>120</v>
      </c>
      <c r="K151" s="360"/>
    </row>
    <row r="152" s="1" customFormat="1" ht="15" customHeight="1">
      <c r="B152" s="339"/>
      <c r="C152" s="364" t="s">
        <v>1296</v>
      </c>
      <c r="D152" s="316"/>
      <c r="E152" s="316"/>
      <c r="F152" s="365" t="s">
        <v>1247</v>
      </c>
      <c r="G152" s="316"/>
      <c r="H152" s="364" t="s">
        <v>1307</v>
      </c>
      <c r="I152" s="364" t="s">
        <v>1249</v>
      </c>
      <c r="J152" s="364" t="s">
        <v>1298</v>
      </c>
      <c r="K152" s="360"/>
    </row>
    <row r="153" s="1" customFormat="1" ht="15" customHeight="1">
      <c r="B153" s="339"/>
      <c r="C153" s="364" t="s">
        <v>1195</v>
      </c>
      <c r="D153" s="316"/>
      <c r="E153" s="316"/>
      <c r="F153" s="365" t="s">
        <v>1247</v>
      </c>
      <c r="G153" s="316"/>
      <c r="H153" s="364" t="s">
        <v>1308</v>
      </c>
      <c r="I153" s="364" t="s">
        <v>1249</v>
      </c>
      <c r="J153" s="364" t="s">
        <v>1298</v>
      </c>
      <c r="K153" s="360"/>
    </row>
    <row r="154" s="1" customFormat="1" ht="15" customHeight="1">
      <c r="B154" s="339"/>
      <c r="C154" s="364" t="s">
        <v>1252</v>
      </c>
      <c r="D154" s="316"/>
      <c r="E154" s="316"/>
      <c r="F154" s="365" t="s">
        <v>1253</v>
      </c>
      <c r="G154" s="316"/>
      <c r="H154" s="364" t="s">
        <v>1287</v>
      </c>
      <c r="I154" s="364" t="s">
        <v>1249</v>
      </c>
      <c r="J154" s="364">
        <v>50</v>
      </c>
      <c r="K154" s="360"/>
    </row>
    <row r="155" s="1" customFormat="1" ht="15" customHeight="1">
      <c r="B155" s="339"/>
      <c r="C155" s="364" t="s">
        <v>1255</v>
      </c>
      <c r="D155" s="316"/>
      <c r="E155" s="316"/>
      <c r="F155" s="365" t="s">
        <v>1247</v>
      </c>
      <c r="G155" s="316"/>
      <c r="H155" s="364" t="s">
        <v>1287</v>
      </c>
      <c r="I155" s="364" t="s">
        <v>1257</v>
      </c>
      <c r="J155" s="364"/>
      <c r="K155" s="360"/>
    </row>
    <row r="156" s="1" customFormat="1" ht="15" customHeight="1">
      <c r="B156" s="339"/>
      <c r="C156" s="364" t="s">
        <v>1266</v>
      </c>
      <c r="D156" s="316"/>
      <c r="E156" s="316"/>
      <c r="F156" s="365" t="s">
        <v>1253</v>
      </c>
      <c r="G156" s="316"/>
      <c r="H156" s="364" t="s">
        <v>1287</v>
      </c>
      <c r="I156" s="364" t="s">
        <v>1249</v>
      </c>
      <c r="J156" s="364">
        <v>50</v>
      </c>
      <c r="K156" s="360"/>
    </row>
    <row r="157" s="1" customFormat="1" ht="15" customHeight="1">
      <c r="B157" s="339"/>
      <c r="C157" s="364" t="s">
        <v>1274</v>
      </c>
      <c r="D157" s="316"/>
      <c r="E157" s="316"/>
      <c r="F157" s="365" t="s">
        <v>1253</v>
      </c>
      <c r="G157" s="316"/>
      <c r="H157" s="364" t="s">
        <v>1287</v>
      </c>
      <c r="I157" s="364" t="s">
        <v>1249</v>
      </c>
      <c r="J157" s="364">
        <v>50</v>
      </c>
      <c r="K157" s="360"/>
    </row>
    <row r="158" s="1" customFormat="1" ht="15" customHeight="1">
      <c r="B158" s="339"/>
      <c r="C158" s="364" t="s">
        <v>1272</v>
      </c>
      <c r="D158" s="316"/>
      <c r="E158" s="316"/>
      <c r="F158" s="365" t="s">
        <v>1253</v>
      </c>
      <c r="G158" s="316"/>
      <c r="H158" s="364" t="s">
        <v>1287</v>
      </c>
      <c r="I158" s="364" t="s">
        <v>1249</v>
      </c>
      <c r="J158" s="364">
        <v>50</v>
      </c>
      <c r="K158" s="360"/>
    </row>
    <row r="159" s="1" customFormat="1" ht="15" customHeight="1">
      <c r="B159" s="339"/>
      <c r="C159" s="364" t="s">
        <v>111</v>
      </c>
      <c r="D159" s="316"/>
      <c r="E159" s="316"/>
      <c r="F159" s="365" t="s">
        <v>1247</v>
      </c>
      <c r="G159" s="316"/>
      <c r="H159" s="364" t="s">
        <v>1309</v>
      </c>
      <c r="I159" s="364" t="s">
        <v>1249</v>
      </c>
      <c r="J159" s="364" t="s">
        <v>1310</v>
      </c>
      <c r="K159" s="360"/>
    </row>
    <row r="160" s="1" customFormat="1" ht="15" customHeight="1">
      <c r="B160" s="339"/>
      <c r="C160" s="364" t="s">
        <v>1311</v>
      </c>
      <c r="D160" s="316"/>
      <c r="E160" s="316"/>
      <c r="F160" s="365" t="s">
        <v>1247</v>
      </c>
      <c r="G160" s="316"/>
      <c r="H160" s="364" t="s">
        <v>1312</v>
      </c>
      <c r="I160" s="364" t="s">
        <v>1282</v>
      </c>
      <c r="J160" s="364"/>
      <c r="K160" s="360"/>
    </row>
    <row r="161" s="1" customFormat="1" ht="15" customHeight="1">
      <c r="B161" s="366"/>
      <c r="C161" s="348"/>
      <c r="D161" s="348"/>
      <c r="E161" s="348"/>
      <c r="F161" s="348"/>
      <c r="G161" s="348"/>
      <c r="H161" s="348"/>
      <c r="I161" s="348"/>
      <c r="J161" s="348"/>
      <c r="K161" s="367"/>
    </row>
    <row r="162" s="1" customFormat="1" ht="18.75" customHeight="1">
      <c r="B162" s="313"/>
      <c r="C162" s="316"/>
      <c r="D162" s="316"/>
      <c r="E162" s="316"/>
      <c r="F162" s="338"/>
      <c r="G162" s="316"/>
      <c r="H162" s="316"/>
      <c r="I162" s="316"/>
      <c r="J162" s="316"/>
      <c r="K162" s="313"/>
    </row>
    <row r="163" s="1" customFormat="1" ht="18.75" customHeight="1">
      <c r="B163" s="324"/>
      <c r="C163" s="324"/>
      <c r="D163" s="324"/>
      <c r="E163" s="324"/>
      <c r="F163" s="324"/>
      <c r="G163" s="324"/>
      <c r="H163" s="324"/>
      <c r="I163" s="324"/>
      <c r="J163" s="324"/>
      <c r="K163" s="324"/>
    </row>
    <row r="164" s="1" customFormat="1" ht="7.5" customHeight="1">
      <c r="B164" s="303"/>
      <c r="C164" s="304"/>
      <c r="D164" s="304"/>
      <c r="E164" s="304"/>
      <c r="F164" s="304"/>
      <c r="G164" s="304"/>
      <c r="H164" s="304"/>
      <c r="I164" s="304"/>
      <c r="J164" s="304"/>
      <c r="K164" s="305"/>
    </row>
    <row r="165" s="1" customFormat="1" ht="45" customHeight="1">
      <c r="B165" s="306"/>
      <c r="C165" s="307" t="s">
        <v>1313</v>
      </c>
      <c r="D165" s="307"/>
      <c r="E165" s="307"/>
      <c r="F165" s="307"/>
      <c r="G165" s="307"/>
      <c r="H165" s="307"/>
      <c r="I165" s="307"/>
      <c r="J165" s="307"/>
      <c r="K165" s="308"/>
    </row>
    <row r="166" s="1" customFormat="1" ht="17.25" customHeight="1">
      <c r="B166" s="306"/>
      <c r="C166" s="331" t="s">
        <v>1241</v>
      </c>
      <c r="D166" s="331"/>
      <c r="E166" s="331"/>
      <c r="F166" s="331" t="s">
        <v>1242</v>
      </c>
      <c r="G166" s="368"/>
      <c r="H166" s="369" t="s">
        <v>54</v>
      </c>
      <c r="I166" s="369" t="s">
        <v>57</v>
      </c>
      <c r="J166" s="331" t="s">
        <v>1243</v>
      </c>
      <c r="K166" s="308"/>
    </row>
    <row r="167" s="1" customFormat="1" ht="17.25" customHeight="1">
      <c r="B167" s="309"/>
      <c r="C167" s="333" t="s">
        <v>1244</v>
      </c>
      <c r="D167" s="333"/>
      <c r="E167" s="333"/>
      <c r="F167" s="334" t="s">
        <v>1245</v>
      </c>
      <c r="G167" s="370"/>
      <c r="H167" s="371"/>
      <c r="I167" s="371"/>
      <c r="J167" s="333" t="s">
        <v>1246</v>
      </c>
      <c r="K167" s="311"/>
    </row>
    <row r="168" s="1" customFormat="1" ht="5.25" customHeight="1">
      <c r="B168" s="339"/>
      <c r="C168" s="336"/>
      <c r="D168" s="336"/>
      <c r="E168" s="336"/>
      <c r="F168" s="336"/>
      <c r="G168" s="337"/>
      <c r="H168" s="336"/>
      <c r="I168" s="336"/>
      <c r="J168" s="336"/>
      <c r="K168" s="360"/>
    </row>
    <row r="169" s="1" customFormat="1" ht="15" customHeight="1">
      <c r="B169" s="339"/>
      <c r="C169" s="316" t="s">
        <v>1250</v>
      </c>
      <c r="D169" s="316"/>
      <c r="E169" s="316"/>
      <c r="F169" s="338" t="s">
        <v>1247</v>
      </c>
      <c r="G169" s="316"/>
      <c r="H169" s="316" t="s">
        <v>1287</v>
      </c>
      <c r="I169" s="316" t="s">
        <v>1249</v>
      </c>
      <c r="J169" s="316">
        <v>120</v>
      </c>
      <c r="K169" s="360"/>
    </row>
    <row r="170" s="1" customFormat="1" ht="15" customHeight="1">
      <c r="B170" s="339"/>
      <c r="C170" s="316" t="s">
        <v>1296</v>
      </c>
      <c r="D170" s="316"/>
      <c r="E170" s="316"/>
      <c r="F170" s="338" t="s">
        <v>1247</v>
      </c>
      <c r="G170" s="316"/>
      <c r="H170" s="316" t="s">
        <v>1297</v>
      </c>
      <c r="I170" s="316" t="s">
        <v>1249</v>
      </c>
      <c r="J170" s="316" t="s">
        <v>1298</v>
      </c>
      <c r="K170" s="360"/>
    </row>
    <row r="171" s="1" customFormat="1" ht="15" customHeight="1">
      <c r="B171" s="339"/>
      <c r="C171" s="316" t="s">
        <v>1195</v>
      </c>
      <c r="D171" s="316"/>
      <c r="E171" s="316"/>
      <c r="F171" s="338" t="s">
        <v>1247</v>
      </c>
      <c r="G171" s="316"/>
      <c r="H171" s="316" t="s">
        <v>1314</v>
      </c>
      <c r="I171" s="316" t="s">
        <v>1249</v>
      </c>
      <c r="J171" s="316" t="s">
        <v>1298</v>
      </c>
      <c r="K171" s="360"/>
    </row>
    <row r="172" s="1" customFormat="1" ht="15" customHeight="1">
      <c r="B172" s="339"/>
      <c r="C172" s="316" t="s">
        <v>1252</v>
      </c>
      <c r="D172" s="316"/>
      <c r="E172" s="316"/>
      <c r="F172" s="338" t="s">
        <v>1253</v>
      </c>
      <c r="G172" s="316"/>
      <c r="H172" s="316" t="s">
        <v>1314</v>
      </c>
      <c r="I172" s="316" t="s">
        <v>1249</v>
      </c>
      <c r="J172" s="316">
        <v>50</v>
      </c>
      <c r="K172" s="360"/>
    </row>
    <row r="173" s="1" customFormat="1" ht="15" customHeight="1">
      <c r="B173" s="339"/>
      <c r="C173" s="316" t="s">
        <v>1255</v>
      </c>
      <c r="D173" s="316"/>
      <c r="E173" s="316"/>
      <c r="F173" s="338" t="s">
        <v>1247</v>
      </c>
      <c r="G173" s="316"/>
      <c r="H173" s="316" t="s">
        <v>1314</v>
      </c>
      <c r="I173" s="316" t="s">
        <v>1257</v>
      </c>
      <c r="J173" s="316"/>
      <c r="K173" s="360"/>
    </row>
    <row r="174" s="1" customFormat="1" ht="15" customHeight="1">
      <c r="B174" s="339"/>
      <c r="C174" s="316" t="s">
        <v>1266</v>
      </c>
      <c r="D174" s="316"/>
      <c r="E174" s="316"/>
      <c r="F174" s="338" t="s">
        <v>1253</v>
      </c>
      <c r="G174" s="316"/>
      <c r="H174" s="316" t="s">
        <v>1314</v>
      </c>
      <c r="I174" s="316" t="s">
        <v>1249</v>
      </c>
      <c r="J174" s="316">
        <v>50</v>
      </c>
      <c r="K174" s="360"/>
    </row>
    <row r="175" s="1" customFormat="1" ht="15" customHeight="1">
      <c r="B175" s="339"/>
      <c r="C175" s="316" t="s">
        <v>1274</v>
      </c>
      <c r="D175" s="316"/>
      <c r="E175" s="316"/>
      <c r="F175" s="338" t="s">
        <v>1253</v>
      </c>
      <c r="G175" s="316"/>
      <c r="H175" s="316" t="s">
        <v>1314</v>
      </c>
      <c r="I175" s="316" t="s">
        <v>1249</v>
      </c>
      <c r="J175" s="316">
        <v>50</v>
      </c>
      <c r="K175" s="360"/>
    </row>
    <row r="176" s="1" customFormat="1" ht="15" customHeight="1">
      <c r="B176" s="339"/>
      <c r="C176" s="316" t="s">
        <v>1272</v>
      </c>
      <c r="D176" s="316"/>
      <c r="E176" s="316"/>
      <c r="F176" s="338" t="s">
        <v>1253</v>
      </c>
      <c r="G176" s="316"/>
      <c r="H176" s="316" t="s">
        <v>1314</v>
      </c>
      <c r="I176" s="316" t="s">
        <v>1249</v>
      </c>
      <c r="J176" s="316">
        <v>50</v>
      </c>
      <c r="K176" s="360"/>
    </row>
    <row r="177" s="1" customFormat="1" ht="15" customHeight="1">
      <c r="B177" s="339"/>
      <c r="C177" s="316" t="s">
        <v>133</v>
      </c>
      <c r="D177" s="316"/>
      <c r="E177" s="316"/>
      <c r="F177" s="338" t="s">
        <v>1247</v>
      </c>
      <c r="G177" s="316"/>
      <c r="H177" s="316" t="s">
        <v>1315</v>
      </c>
      <c r="I177" s="316" t="s">
        <v>1316</v>
      </c>
      <c r="J177" s="316"/>
      <c r="K177" s="360"/>
    </row>
    <row r="178" s="1" customFormat="1" ht="15" customHeight="1">
      <c r="B178" s="339"/>
      <c r="C178" s="316" t="s">
        <v>57</v>
      </c>
      <c r="D178" s="316"/>
      <c r="E178" s="316"/>
      <c r="F178" s="338" t="s">
        <v>1247</v>
      </c>
      <c r="G178" s="316"/>
      <c r="H178" s="316" t="s">
        <v>1317</v>
      </c>
      <c r="I178" s="316" t="s">
        <v>1318</v>
      </c>
      <c r="J178" s="316">
        <v>1</v>
      </c>
      <c r="K178" s="360"/>
    </row>
    <row r="179" s="1" customFormat="1" ht="15" customHeight="1">
      <c r="B179" s="339"/>
      <c r="C179" s="316" t="s">
        <v>53</v>
      </c>
      <c r="D179" s="316"/>
      <c r="E179" s="316"/>
      <c r="F179" s="338" t="s">
        <v>1247</v>
      </c>
      <c r="G179" s="316"/>
      <c r="H179" s="316" t="s">
        <v>1319</v>
      </c>
      <c r="I179" s="316" t="s">
        <v>1249</v>
      </c>
      <c r="J179" s="316">
        <v>20</v>
      </c>
      <c r="K179" s="360"/>
    </row>
    <row r="180" s="1" customFormat="1" ht="15" customHeight="1">
      <c r="B180" s="339"/>
      <c r="C180" s="316" t="s">
        <v>54</v>
      </c>
      <c r="D180" s="316"/>
      <c r="E180" s="316"/>
      <c r="F180" s="338" t="s">
        <v>1247</v>
      </c>
      <c r="G180" s="316"/>
      <c r="H180" s="316" t="s">
        <v>1320</v>
      </c>
      <c r="I180" s="316" t="s">
        <v>1249</v>
      </c>
      <c r="J180" s="316">
        <v>255</v>
      </c>
      <c r="K180" s="360"/>
    </row>
    <row r="181" s="1" customFormat="1" ht="15" customHeight="1">
      <c r="B181" s="339"/>
      <c r="C181" s="316" t="s">
        <v>134</v>
      </c>
      <c r="D181" s="316"/>
      <c r="E181" s="316"/>
      <c r="F181" s="338" t="s">
        <v>1247</v>
      </c>
      <c r="G181" s="316"/>
      <c r="H181" s="316" t="s">
        <v>1211</v>
      </c>
      <c r="I181" s="316" t="s">
        <v>1249</v>
      </c>
      <c r="J181" s="316">
        <v>10</v>
      </c>
      <c r="K181" s="360"/>
    </row>
    <row r="182" s="1" customFormat="1" ht="15" customHeight="1">
      <c r="B182" s="339"/>
      <c r="C182" s="316" t="s">
        <v>135</v>
      </c>
      <c r="D182" s="316"/>
      <c r="E182" s="316"/>
      <c r="F182" s="338" t="s">
        <v>1247</v>
      </c>
      <c r="G182" s="316"/>
      <c r="H182" s="316" t="s">
        <v>1321</v>
      </c>
      <c r="I182" s="316" t="s">
        <v>1282</v>
      </c>
      <c r="J182" s="316"/>
      <c r="K182" s="360"/>
    </row>
    <row r="183" s="1" customFormat="1" ht="15" customHeight="1">
      <c r="B183" s="339"/>
      <c r="C183" s="316" t="s">
        <v>1322</v>
      </c>
      <c r="D183" s="316"/>
      <c r="E183" s="316"/>
      <c r="F183" s="338" t="s">
        <v>1247</v>
      </c>
      <c r="G183" s="316"/>
      <c r="H183" s="316" t="s">
        <v>1323</v>
      </c>
      <c r="I183" s="316" t="s">
        <v>1282</v>
      </c>
      <c r="J183" s="316"/>
      <c r="K183" s="360"/>
    </row>
    <row r="184" s="1" customFormat="1" ht="15" customHeight="1">
      <c r="B184" s="339"/>
      <c r="C184" s="316" t="s">
        <v>1311</v>
      </c>
      <c r="D184" s="316"/>
      <c r="E184" s="316"/>
      <c r="F184" s="338" t="s">
        <v>1247</v>
      </c>
      <c r="G184" s="316"/>
      <c r="H184" s="316" t="s">
        <v>1324</v>
      </c>
      <c r="I184" s="316" t="s">
        <v>1282</v>
      </c>
      <c r="J184" s="316"/>
      <c r="K184" s="360"/>
    </row>
    <row r="185" s="1" customFormat="1" ht="15" customHeight="1">
      <c r="B185" s="339"/>
      <c r="C185" s="316" t="s">
        <v>137</v>
      </c>
      <c r="D185" s="316"/>
      <c r="E185" s="316"/>
      <c r="F185" s="338" t="s">
        <v>1253</v>
      </c>
      <c r="G185" s="316"/>
      <c r="H185" s="316" t="s">
        <v>1325</v>
      </c>
      <c r="I185" s="316" t="s">
        <v>1249</v>
      </c>
      <c r="J185" s="316">
        <v>50</v>
      </c>
      <c r="K185" s="360"/>
    </row>
    <row r="186" s="1" customFormat="1" ht="15" customHeight="1">
      <c r="B186" s="339"/>
      <c r="C186" s="316" t="s">
        <v>1326</v>
      </c>
      <c r="D186" s="316"/>
      <c r="E186" s="316"/>
      <c r="F186" s="338" t="s">
        <v>1253</v>
      </c>
      <c r="G186" s="316"/>
      <c r="H186" s="316" t="s">
        <v>1327</v>
      </c>
      <c r="I186" s="316" t="s">
        <v>1328</v>
      </c>
      <c r="J186" s="316"/>
      <c r="K186" s="360"/>
    </row>
    <row r="187" s="1" customFormat="1" ht="15" customHeight="1">
      <c r="B187" s="339"/>
      <c r="C187" s="316" t="s">
        <v>1329</v>
      </c>
      <c r="D187" s="316"/>
      <c r="E187" s="316"/>
      <c r="F187" s="338" t="s">
        <v>1253</v>
      </c>
      <c r="G187" s="316"/>
      <c r="H187" s="316" t="s">
        <v>1330</v>
      </c>
      <c r="I187" s="316" t="s">
        <v>1328</v>
      </c>
      <c r="J187" s="316"/>
      <c r="K187" s="360"/>
    </row>
    <row r="188" s="1" customFormat="1" ht="15" customHeight="1">
      <c r="B188" s="339"/>
      <c r="C188" s="316" t="s">
        <v>1331</v>
      </c>
      <c r="D188" s="316"/>
      <c r="E188" s="316"/>
      <c r="F188" s="338" t="s">
        <v>1253</v>
      </c>
      <c r="G188" s="316"/>
      <c r="H188" s="316" t="s">
        <v>1332</v>
      </c>
      <c r="I188" s="316" t="s">
        <v>1328</v>
      </c>
      <c r="J188" s="316"/>
      <c r="K188" s="360"/>
    </row>
    <row r="189" s="1" customFormat="1" ht="15" customHeight="1">
      <c r="B189" s="339"/>
      <c r="C189" s="372" t="s">
        <v>1333</v>
      </c>
      <c r="D189" s="316"/>
      <c r="E189" s="316"/>
      <c r="F189" s="338" t="s">
        <v>1253</v>
      </c>
      <c r="G189" s="316"/>
      <c r="H189" s="316" t="s">
        <v>1334</v>
      </c>
      <c r="I189" s="316" t="s">
        <v>1335</v>
      </c>
      <c r="J189" s="373" t="s">
        <v>1336</v>
      </c>
      <c r="K189" s="360"/>
    </row>
    <row r="190" s="1" customFormat="1" ht="15" customHeight="1">
      <c r="B190" s="339"/>
      <c r="C190" s="323" t="s">
        <v>42</v>
      </c>
      <c r="D190" s="316"/>
      <c r="E190" s="316"/>
      <c r="F190" s="338" t="s">
        <v>1247</v>
      </c>
      <c r="G190" s="316"/>
      <c r="H190" s="313" t="s">
        <v>1337</v>
      </c>
      <c r="I190" s="316" t="s">
        <v>1338</v>
      </c>
      <c r="J190" s="316"/>
      <c r="K190" s="360"/>
    </row>
    <row r="191" s="1" customFormat="1" ht="15" customHeight="1">
      <c r="B191" s="339"/>
      <c r="C191" s="323" t="s">
        <v>1339</v>
      </c>
      <c r="D191" s="316"/>
      <c r="E191" s="316"/>
      <c r="F191" s="338" t="s">
        <v>1247</v>
      </c>
      <c r="G191" s="316"/>
      <c r="H191" s="316" t="s">
        <v>1340</v>
      </c>
      <c r="I191" s="316" t="s">
        <v>1282</v>
      </c>
      <c r="J191" s="316"/>
      <c r="K191" s="360"/>
    </row>
    <row r="192" s="1" customFormat="1" ht="15" customHeight="1">
      <c r="B192" s="339"/>
      <c r="C192" s="323" t="s">
        <v>1341</v>
      </c>
      <c r="D192" s="316"/>
      <c r="E192" s="316"/>
      <c r="F192" s="338" t="s">
        <v>1247</v>
      </c>
      <c r="G192" s="316"/>
      <c r="H192" s="316" t="s">
        <v>1342</v>
      </c>
      <c r="I192" s="316" t="s">
        <v>1282</v>
      </c>
      <c r="J192" s="316"/>
      <c r="K192" s="360"/>
    </row>
    <row r="193" s="1" customFormat="1" ht="15" customHeight="1">
      <c r="B193" s="339"/>
      <c r="C193" s="323" t="s">
        <v>1343</v>
      </c>
      <c r="D193" s="316"/>
      <c r="E193" s="316"/>
      <c r="F193" s="338" t="s">
        <v>1253</v>
      </c>
      <c r="G193" s="316"/>
      <c r="H193" s="316" t="s">
        <v>1344</v>
      </c>
      <c r="I193" s="316" t="s">
        <v>1282</v>
      </c>
      <c r="J193" s="316"/>
      <c r="K193" s="360"/>
    </row>
    <row r="194" s="1" customFormat="1" ht="15" customHeight="1">
      <c r="B194" s="366"/>
      <c r="C194" s="374"/>
      <c r="D194" s="348"/>
      <c r="E194" s="348"/>
      <c r="F194" s="348"/>
      <c r="G194" s="348"/>
      <c r="H194" s="348"/>
      <c r="I194" s="348"/>
      <c r="J194" s="348"/>
      <c r="K194" s="367"/>
    </row>
    <row r="195" s="1" customFormat="1" ht="18.75" customHeight="1">
      <c r="B195" s="313"/>
      <c r="C195" s="316"/>
      <c r="D195" s="316"/>
      <c r="E195" s="316"/>
      <c r="F195" s="338"/>
      <c r="G195" s="316"/>
      <c r="H195" s="316"/>
      <c r="I195" s="316"/>
      <c r="J195" s="316"/>
      <c r="K195" s="313"/>
    </row>
    <row r="196" s="1" customFormat="1" ht="18.75" customHeight="1">
      <c r="B196" s="313"/>
      <c r="C196" s="316"/>
      <c r="D196" s="316"/>
      <c r="E196" s="316"/>
      <c r="F196" s="338"/>
      <c r="G196" s="316"/>
      <c r="H196" s="316"/>
      <c r="I196" s="316"/>
      <c r="J196" s="316"/>
      <c r="K196" s="313"/>
    </row>
    <row r="197" s="1" customFormat="1" ht="18.75" customHeight="1">
      <c r="B197" s="324"/>
      <c r="C197" s="324"/>
      <c r="D197" s="324"/>
      <c r="E197" s="324"/>
      <c r="F197" s="324"/>
      <c r="G197" s="324"/>
      <c r="H197" s="324"/>
      <c r="I197" s="324"/>
      <c r="J197" s="324"/>
      <c r="K197" s="324"/>
    </row>
    <row r="198" s="1" customFormat="1" ht="13.5">
      <c r="B198" s="303"/>
      <c r="C198" s="304"/>
      <c r="D198" s="304"/>
      <c r="E198" s="304"/>
      <c r="F198" s="304"/>
      <c r="G198" s="304"/>
      <c r="H198" s="304"/>
      <c r="I198" s="304"/>
      <c r="J198" s="304"/>
      <c r="K198" s="305"/>
    </row>
    <row r="199" s="1" customFormat="1" ht="21">
      <c r="B199" s="306"/>
      <c r="C199" s="307" t="s">
        <v>1345</v>
      </c>
      <c r="D199" s="307"/>
      <c r="E199" s="307"/>
      <c r="F199" s="307"/>
      <c r="G199" s="307"/>
      <c r="H199" s="307"/>
      <c r="I199" s="307"/>
      <c r="J199" s="307"/>
      <c r="K199" s="308"/>
    </row>
    <row r="200" s="1" customFormat="1" ht="25.5" customHeight="1">
      <c r="B200" s="306"/>
      <c r="C200" s="375" t="s">
        <v>1346</v>
      </c>
      <c r="D200" s="375"/>
      <c r="E200" s="375"/>
      <c r="F200" s="375" t="s">
        <v>1347</v>
      </c>
      <c r="G200" s="376"/>
      <c r="H200" s="375" t="s">
        <v>1348</v>
      </c>
      <c r="I200" s="375"/>
      <c r="J200" s="375"/>
      <c r="K200" s="308"/>
    </row>
    <row r="201" s="1" customFormat="1" ht="5.25" customHeight="1">
      <c r="B201" s="339"/>
      <c r="C201" s="336"/>
      <c r="D201" s="336"/>
      <c r="E201" s="336"/>
      <c r="F201" s="336"/>
      <c r="G201" s="316"/>
      <c r="H201" s="336"/>
      <c r="I201" s="336"/>
      <c r="J201" s="336"/>
      <c r="K201" s="360"/>
    </row>
    <row r="202" s="1" customFormat="1" ht="15" customHeight="1">
      <c r="B202" s="339"/>
      <c r="C202" s="316" t="s">
        <v>1338</v>
      </c>
      <c r="D202" s="316"/>
      <c r="E202" s="316"/>
      <c r="F202" s="338" t="s">
        <v>43</v>
      </c>
      <c r="G202" s="316"/>
      <c r="H202" s="316" t="s">
        <v>1349</v>
      </c>
      <c r="I202" s="316"/>
      <c r="J202" s="316"/>
      <c r="K202" s="360"/>
    </row>
    <row r="203" s="1" customFormat="1" ht="15" customHeight="1">
      <c r="B203" s="339"/>
      <c r="C203" s="345"/>
      <c r="D203" s="316"/>
      <c r="E203" s="316"/>
      <c r="F203" s="338" t="s">
        <v>44</v>
      </c>
      <c r="G203" s="316"/>
      <c r="H203" s="316" t="s">
        <v>1350</v>
      </c>
      <c r="I203" s="316"/>
      <c r="J203" s="316"/>
      <c r="K203" s="360"/>
    </row>
    <row r="204" s="1" customFormat="1" ht="15" customHeight="1">
      <c r="B204" s="339"/>
      <c r="C204" s="345"/>
      <c r="D204" s="316"/>
      <c r="E204" s="316"/>
      <c r="F204" s="338" t="s">
        <v>47</v>
      </c>
      <c r="G204" s="316"/>
      <c r="H204" s="316" t="s">
        <v>1351</v>
      </c>
      <c r="I204" s="316"/>
      <c r="J204" s="316"/>
      <c r="K204" s="360"/>
    </row>
    <row r="205" s="1" customFormat="1" ht="15" customHeight="1">
      <c r="B205" s="339"/>
      <c r="C205" s="316"/>
      <c r="D205" s="316"/>
      <c r="E205" s="316"/>
      <c r="F205" s="338" t="s">
        <v>45</v>
      </c>
      <c r="G205" s="316"/>
      <c r="H205" s="316" t="s">
        <v>1352</v>
      </c>
      <c r="I205" s="316"/>
      <c r="J205" s="316"/>
      <c r="K205" s="360"/>
    </row>
    <row r="206" s="1" customFormat="1" ht="15" customHeight="1">
      <c r="B206" s="339"/>
      <c r="C206" s="316"/>
      <c r="D206" s="316"/>
      <c r="E206" s="316"/>
      <c r="F206" s="338" t="s">
        <v>46</v>
      </c>
      <c r="G206" s="316"/>
      <c r="H206" s="316" t="s">
        <v>1353</v>
      </c>
      <c r="I206" s="316"/>
      <c r="J206" s="316"/>
      <c r="K206" s="360"/>
    </row>
    <row r="207" s="1" customFormat="1" ht="15" customHeight="1">
      <c r="B207" s="339"/>
      <c r="C207" s="316"/>
      <c r="D207" s="316"/>
      <c r="E207" s="316"/>
      <c r="F207" s="338"/>
      <c r="G207" s="316"/>
      <c r="H207" s="316"/>
      <c r="I207" s="316"/>
      <c r="J207" s="316"/>
      <c r="K207" s="360"/>
    </row>
    <row r="208" s="1" customFormat="1" ht="15" customHeight="1">
      <c r="B208" s="339"/>
      <c r="C208" s="316" t="s">
        <v>1294</v>
      </c>
      <c r="D208" s="316"/>
      <c r="E208" s="316"/>
      <c r="F208" s="338" t="s">
        <v>79</v>
      </c>
      <c r="G208" s="316"/>
      <c r="H208" s="316" t="s">
        <v>1354</v>
      </c>
      <c r="I208" s="316"/>
      <c r="J208" s="316"/>
      <c r="K208" s="360"/>
    </row>
    <row r="209" s="1" customFormat="1" ht="15" customHeight="1">
      <c r="B209" s="339"/>
      <c r="C209" s="345"/>
      <c r="D209" s="316"/>
      <c r="E209" s="316"/>
      <c r="F209" s="338" t="s">
        <v>1190</v>
      </c>
      <c r="G209" s="316"/>
      <c r="H209" s="316" t="s">
        <v>1191</v>
      </c>
      <c r="I209" s="316"/>
      <c r="J209" s="316"/>
      <c r="K209" s="360"/>
    </row>
    <row r="210" s="1" customFormat="1" ht="15" customHeight="1">
      <c r="B210" s="339"/>
      <c r="C210" s="316"/>
      <c r="D210" s="316"/>
      <c r="E210" s="316"/>
      <c r="F210" s="338" t="s">
        <v>1188</v>
      </c>
      <c r="G210" s="316"/>
      <c r="H210" s="316" t="s">
        <v>1355</v>
      </c>
      <c r="I210" s="316"/>
      <c r="J210" s="316"/>
      <c r="K210" s="360"/>
    </row>
    <row r="211" s="1" customFormat="1" ht="15" customHeight="1">
      <c r="B211" s="377"/>
      <c r="C211" s="345"/>
      <c r="D211" s="345"/>
      <c r="E211" s="345"/>
      <c r="F211" s="338" t="s">
        <v>105</v>
      </c>
      <c r="G211" s="323"/>
      <c r="H211" s="364" t="s">
        <v>1192</v>
      </c>
      <c r="I211" s="364"/>
      <c r="J211" s="364"/>
      <c r="K211" s="378"/>
    </row>
    <row r="212" s="1" customFormat="1" ht="15" customHeight="1">
      <c r="B212" s="377"/>
      <c r="C212" s="345"/>
      <c r="D212" s="345"/>
      <c r="E212" s="345"/>
      <c r="F212" s="338" t="s">
        <v>1193</v>
      </c>
      <c r="G212" s="323"/>
      <c r="H212" s="364" t="s">
        <v>1356</v>
      </c>
      <c r="I212" s="364"/>
      <c r="J212" s="364"/>
      <c r="K212" s="378"/>
    </row>
    <row r="213" s="1" customFormat="1" ht="15" customHeight="1">
      <c r="B213" s="377"/>
      <c r="C213" s="345"/>
      <c r="D213" s="345"/>
      <c r="E213" s="345"/>
      <c r="F213" s="379"/>
      <c r="G213" s="323"/>
      <c r="H213" s="380"/>
      <c r="I213" s="380"/>
      <c r="J213" s="380"/>
      <c r="K213" s="378"/>
    </row>
    <row r="214" s="1" customFormat="1" ht="15" customHeight="1">
      <c r="B214" s="377"/>
      <c r="C214" s="316" t="s">
        <v>1318</v>
      </c>
      <c r="D214" s="345"/>
      <c r="E214" s="345"/>
      <c r="F214" s="338">
        <v>1</v>
      </c>
      <c r="G214" s="323"/>
      <c r="H214" s="364" t="s">
        <v>1357</v>
      </c>
      <c r="I214" s="364"/>
      <c r="J214" s="364"/>
      <c r="K214" s="378"/>
    </row>
    <row r="215" s="1" customFormat="1" ht="15" customHeight="1">
      <c r="B215" s="377"/>
      <c r="C215" s="345"/>
      <c r="D215" s="345"/>
      <c r="E215" s="345"/>
      <c r="F215" s="338">
        <v>2</v>
      </c>
      <c r="G215" s="323"/>
      <c r="H215" s="364" t="s">
        <v>1358</v>
      </c>
      <c r="I215" s="364"/>
      <c r="J215" s="364"/>
      <c r="K215" s="378"/>
    </row>
    <row r="216" s="1" customFormat="1" ht="15" customHeight="1">
      <c r="B216" s="377"/>
      <c r="C216" s="345"/>
      <c r="D216" s="345"/>
      <c r="E216" s="345"/>
      <c r="F216" s="338">
        <v>3</v>
      </c>
      <c r="G216" s="323"/>
      <c r="H216" s="364" t="s">
        <v>1359</v>
      </c>
      <c r="I216" s="364"/>
      <c r="J216" s="364"/>
      <c r="K216" s="378"/>
    </row>
    <row r="217" s="1" customFormat="1" ht="15" customHeight="1">
      <c r="B217" s="377"/>
      <c r="C217" s="345"/>
      <c r="D217" s="345"/>
      <c r="E217" s="345"/>
      <c r="F217" s="338">
        <v>4</v>
      </c>
      <c r="G217" s="323"/>
      <c r="H217" s="364" t="s">
        <v>1360</v>
      </c>
      <c r="I217" s="364"/>
      <c r="J217" s="364"/>
      <c r="K217" s="378"/>
    </row>
    <row r="218" s="1" customFormat="1" ht="12.75" customHeight="1">
      <c r="B218" s="381"/>
      <c r="C218" s="382"/>
      <c r="D218" s="382"/>
      <c r="E218" s="382"/>
      <c r="F218" s="382"/>
      <c r="G218" s="382"/>
      <c r="H218" s="382"/>
      <c r="I218" s="382"/>
      <c r="J218" s="382"/>
      <c r="K218" s="38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81</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109</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ROUND(J97,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ROUND((SUM(BE97:BE481)),  2)</f>
        <v>0</v>
      </c>
      <c r="G33" s="40"/>
      <c r="H33" s="40"/>
      <c r="I33" s="157">
        <v>0.20999999999999999</v>
      </c>
      <c r="J33" s="156">
        <f>ROUND(((SUM(BE97:BE481))*I33),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ROUND((SUM(BF97:BF481)),  2)</f>
        <v>0</v>
      </c>
      <c r="G34" s="40"/>
      <c r="H34" s="40"/>
      <c r="I34" s="157">
        <v>0.14999999999999999</v>
      </c>
      <c r="J34" s="156">
        <f>ROUND(((SUM(BF97:BF481))*I34),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ROUND((SUM(BG97:BG481)),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ROUND((SUM(BH97:BH481)),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ROUND((SUM(BI97:BI481)),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01 - Stavební část</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J97</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114</v>
      </c>
      <c r="E60" s="181"/>
      <c r="F60" s="181"/>
      <c r="G60" s="181"/>
      <c r="H60" s="181"/>
      <c r="I60" s="182"/>
      <c r="J60" s="183">
        <f>J98</f>
        <v>0</v>
      </c>
      <c r="K60" s="179"/>
      <c r="L60" s="184"/>
      <c r="S60" s="9"/>
      <c r="T60" s="9"/>
      <c r="U60" s="9"/>
      <c r="V60" s="9"/>
      <c r="W60" s="9"/>
      <c r="X60" s="9"/>
      <c r="Y60" s="9"/>
      <c r="Z60" s="9"/>
      <c r="AA60" s="9"/>
      <c r="AB60" s="9"/>
      <c r="AC60" s="9"/>
      <c r="AD60" s="9"/>
      <c r="AE60" s="9"/>
    </row>
    <row r="61" s="10" customFormat="1" ht="19.92" customHeight="1">
      <c r="A61" s="10"/>
      <c r="B61" s="185"/>
      <c r="C61" s="186"/>
      <c r="D61" s="187" t="s">
        <v>115</v>
      </c>
      <c r="E61" s="188"/>
      <c r="F61" s="188"/>
      <c r="G61" s="188"/>
      <c r="H61" s="188"/>
      <c r="I61" s="189"/>
      <c r="J61" s="190">
        <f>J99</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116</v>
      </c>
      <c r="E62" s="188"/>
      <c r="F62" s="188"/>
      <c r="G62" s="188"/>
      <c r="H62" s="188"/>
      <c r="I62" s="189"/>
      <c r="J62" s="190">
        <f>J121</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117</v>
      </c>
      <c r="E63" s="188"/>
      <c r="F63" s="188"/>
      <c r="G63" s="188"/>
      <c r="H63" s="188"/>
      <c r="I63" s="189"/>
      <c r="J63" s="190">
        <f>J131</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118</v>
      </c>
      <c r="E64" s="188"/>
      <c r="F64" s="188"/>
      <c r="G64" s="188"/>
      <c r="H64" s="188"/>
      <c r="I64" s="189"/>
      <c r="J64" s="190">
        <f>J168</f>
        <v>0</v>
      </c>
      <c r="K64" s="186"/>
      <c r="L64" s="191"/>
      <c r="S64" s="10"/>
      <c r="T64" s="10"/>
      <c r="U64" s="10"/>
      <c r="V64" s="10"/>
      <c r="W64" s="10"/>
      <c r="X64" s="10"/>
      <c r="Y64" s="10"/>
      <c r="Z64" s="10"/>
      <c r="AA64" s="10"/>
      <c r="AB64" s="10"/>
      <c r="AC64" s="10"/>
      <c r="AD64" s="10"/>
      <c r="AE64" s="10"/>
    </row>
    <row r="65" s="10" customFormat="1" ht="19.92" customHeight="1">
      <c r="A65" s="10"/>
      <c r="B65" s="185"/>
      <c r="C65" s="186"/>
      <c r="D65" s="187" t="s">
        <v>119</v>
      </c>
      <c r="E65" s="188"/>
      <c r="F65" s="188"/>
      <c r="G65" s="188"/>
      <c r="H65" s="188"/>
      <c r="I65" s="189"/>
      <c r="J65" s="190">
        <f>J223</f>
        <v>0</v>
      </c>
      <c r="K65" s="186"/>
      <c r="L65" s="191"/>
      <c r="S65" s="10"/>
      <c r="T65" s="10"/>
      <c r="U65" s="10"/>
      <c r="V65" s="10"/>
      <c r="W65" s="10"/>
      <c r="X65" s="10"/>
      <c r="Y65" s="10"/>
      <c r="Z65" s="10"/>
      <c r="AA65" s="10"/>
      <c r="AB65" s="10"/>
      <c r="AC65" s="10"/>
      <c r="AD65" s="10"/>
      <c r="AE65" s="10"/>
    </row>
    <row r="66" s="10" customFormat="1" ht="19.92" customHeight="1">
      <c r="A66" s="10"/>
      <c r="B66" s="185"/>
      <c r="C66" s="186"/>
      <c r="D66" s="187" t="s">
        <v>120</v>
      </c>
      <c r="E66" s="188"/>
      <c r="F66" s="188"/>
      <c r="G66" s="188"/>
      <c r="H66" s="188"/>
      <c r="I66" s="189"/>
      <c r="J66" s="190">
        <f>J233</f>
        <v>0</v>
      </c>
      <c r="K66" s="186"/>
      <c r="L66" s="191"/>
      <c r="S66" s="10"/>
      <c r="T66" s="10"/>
      <c r="U66" s="10"/>
      <c r="V66" s="10"/>
      <c r="W66" s="10"/>
      <c r="X66" s="10"/>
      <c r="Y66" s="10"/>
      <c r="Z66" s="10"/>
      <c r="AA66" s="10"/>
      <c r="AB66" s="10"/>
      <c r="AC66" s="10"/>
      <c r="AD66" s="10"/>
      <c r="AE66" s="10"/>
    </row>
    <row r="67" s="9" customFormat="1" ht="24.96" customHeight="1">
      <c r="A67" s="9"/>
      <c r="B67" s="178"/>
      <c r="C67" s="179"/>
      <c r="D67" s="180" t="s">
        <v>121</v>
      </c>
      <c r="E67" s="181"/>
      <c r="F67" s="181"/>
      <c r="G67" s="181"/>
      <c r="H67" s="181"/>
      <c r="I67" s="182"/>
      <c r="J67" s="183">
        <f>J236</f>
        <v>0</v>
      </c>
      <c r="K67" s="179"/>
      <c r="L67" s="184"/>
      <c r="S67" s="9"/>
      <c r="T67" s="9"/>
      <c r="U67" s="9"/>
      <c r="V67" s="9"/>
      <c r="W67" s="9"/>
      <c r="X67" s="9"/>
      <c r="Y67" s="9"/>
      <c r="Z67" s="9"/>
      <c r="AA67" s="9"/>
      <c r="AB67" s="9"/>
      <c r="AC67" s="9"/>
      <c r="AD67" s="9"/>
      <c r="AE67" s="9"/>
    </row>
    <row r="68" s="10" customFormat="1" ht="19.92" customHeight="1">
      <c r="A68" s="10"/>
      <c r="B68" s="185"/>
      <c r="C68" s="186"/>
      <c r="D68" s="187" t="s">
        <v>122</v>
      </c>
      <c r="E68" s="188"/>
      <c r="F68" s="188"/>
      <c r="G68" s="188"/>
      <c r="H68" s="188"/>
      <c r="I68" s="189"/>
      <c r="J68" s="190">
        <f>J237</f>
        <v>0</v>
      </c>
      <c r="K68" s="186"/>
      <c r="L68" s="191"/>
      <c r="S68" s="10"/>
      <c r="T68" s="10"/>
      <c r="U68" s="10"/>
      <c r="V68" s="10"/>
      <c r="W68" s="10"/>
      <c r="X68" s="10"/>
      <c r="Y68" s="10"/>
      <c r="Z68" s="10"/>
      <c r="AA68" s="10"/>
      <c r="AB68" s="10"/>
      <c r="AC68" s="10"/>
      <c r="AD68" s="10"/>
      <c r="AE68" s="10"/>
    </row>
    <row r="69" s="10" customFormat="1" ht="19.92" customHeight="1">
      <c r="A69" s="10"/>
      <c r="B69" s="185"/>
      <c r="C69" s="186"/>
      <c r="D69" s="187" t="s">
        <v>123</v>
      </c>
      <c r="E69" s="188"/>
      <c r="F69" s="188"/>
      <c r="G69" s="188"/>
      <c r="H69" s="188"/>
      <c r="I69" s="189"/>
      <c r="J69" s="190">
        <f>J239</f>
        <v>0</v>
      </c>
      <c r="K69" s="186"/>
      <c r="L69" s="191"/>
      <c r="S69" s="10"/>
      <c r="T69" s="10"/>
      <c r="U69" s="10"/>
      <c r="V69" s="10"/>
      <c r="W69" s="10"/>
      <c r="X69" s="10"/>
      <c r="Y69" s="10"/>
      <c r="Z69" s="10"/>
      <c r="AA69" s="10"/>
      <c r="AB69" s="10"/>
      <c r="AC69" s="10"/>
      <c r="AD69" s="10"/>
      <c r="AE69" s="10"/>
    </row>
    <row r="70" s="10" customFormat="1" ht="19.92" customHeight="1">
      <c r="A70" s="10"/>
      <c r="B70" s="185"/>
      <c r="C70" s="186"/>
      <c r="D70" s="187" t="s">
        <v>124</v>
      </c>
      <c r="E70" s="188"/>
      <c r="F70" s="188"/>
      <c r="G70" s="188"/>
      <c r="H70" s="188"/>
      <c r="I70" s="189"/>
      <c r="J70" s="190">
        <f>J241</f>
        <v>0</v>
      </c>
      <c r="K70" s="186"/>
      <c r="L70" s="191"/>
      <c r="S70" s="10"/>
      <c r="T70" s="10"/>
      <c r="U70" s="10"/>
      <c r="V70" s="10"/>
      <c r="W70" s="10"/>
      <c r="X70" s="10"/>
      <c r="Y70" s="10"/>
      <c r="Z70" s="10"/>
      <c r="AA70" s="10"/>
      <c r="AB70" s="10"/>
      <c r="AC70" s="10"/>
      <c r="AD70" s="10"/>
      <c r="AE70" s="10"/>
    </row>
    <row r="71" s="10" customFormat="1" ht="19.92" customHeight="1">
      <c r="A71" s="10"/>
      <c r="B71" s="185"/>
      <c r="C71" s="186"/>
      <c r="D71" s="187" t="s">
        <v>125</v>
      </c>
      <c r="E71" s="188"/>
      <c r="F71" s="188"/>
      <c r="G71" s="188"/>
      <c r="H71" s="188"/>
      <c r="I71" s="189"/>
      <c r="J71" s="190">
        <f>J254</f>
        <v>0</v>
      </c>
      <c r="K71" s="186"/>
      <c r="L71" s="191"/>
      <c r="S71" s="10"/>
      <c r="T71" s="10"/>
      <c r="U71" s="10"/>
      <c r="V71" s="10"/>
      <c r="W71" s="10"/>
      <c r="X71" s="10"/>
      <c r="Y71" s="10"/>
      <c r="Z71" s="10"/>
      <c r="AA71" s="10"/>
      <c r="AB71" s="10"/>
      <c r="AC71" s="10"/>
      <c r="AD71" s="10"/>
      <c r="AE71" s="10"/>
    </row>
    <row r="72" s="10" customFormat="1" ht="19.92" customHeight="1">
      <c r="A72" s="10"/>
      <c r="B72" s="185"/>
      <c r="C72" s="186"/>
      <c r="D72" s="187" t="s">
        <v>126</v>
      </c>
      <c r="E72" s="188"/>
      <c r="F72" s="188"/>
      <c r="G72" s="188"/>
      <c r="H72" s="188"/>
      <c r="I72" s="189"/>
      <c r="J72" s="190">
        <f>J260</f>
        <v>0</v>
      </c>
      <c r="K72" s="186"/>
      <c r="L72" s="191"/>
      <c r="S72" s="10"/>
      <c r="T72" s="10"/>
      <c r="U72" s="10"/>
      <c r="V72" s="10"/>
      <c r="W72" s="10"/>
      <c r="X72" s="10"/>
      <c r="Y72" s="10"/>
      <c r="Z72" s="10"/>
      <c r="AA72" s="10"/>
      <c r="AB72" s="10"/>
      <c r="AC72" s="10"/>
      <c r="AD72" s="10"/>
      <c r="AE72" s="10"/>
    </row>
    <row r="73" s="10" customFormat="1" ht="19.92" customHeight="1">
      <c r="A73" s="10"/>
      <c r="B73" s="185"/>
      <c r="C73" s="186"/>
      <c r="D73" s="187" t="s">
        <v>127</v>
      </c>
      <c r="E73" s="188"/>
      <c r="F73" s="188"/>
      <c r="G73" s="188"/>
      <c r="H73" s="188"/>
      <c r="I73" s="189"/>
      <c r="J73" s="190">
        <f>J286</f>
        <v>0</v>
      </c>
      <c r="K73" s="186"/>
      <c r="L73" s="191"/>
      <c r="S73" s="10"/>
      <c r="T73" s="10"/>
      <c r="U73" s="10"/>
      <c r="V73" s="10"/>
      <c r="W73" s="10"/>
      <c r="X73" s="10"/>
      <c r="Y73" s="10"/>
      <c r="Z73" s="10"/>
      <c r="AA73" s="10"/>
      <c r="AB73" s="10"/>
      <c r="AC73" s="10"/>
      <c r="AD73" s="10"/>
      <c r="AE73" s="10"/>
    </row>
    <row r="74" s="10" customFormat="1" ht="19.92" customHeight="1">
      <c r="A74" s="10"/>
      <c r="B74" s="185"/>
      <c r="C74" s="186"/>
      <c r="D74" s="187" t="s">
        <v>128</v>
      </c>
      <c r="E74" s="188"/>
      <c r="F74" s="188"/>
      <c r="G74" s="188"/>
      <c r="H74" s="188"/>
      <c r="I74" s="189"/>
      <c r="J74" s="190">
        <f>J315</f>
        <v>0</v>
      </c>
      <c r="K74" s="186"/>
      <c r="L74" s="191"/>
      <c r="S74" s="10"/>
      <c r="T74" s="10"/>
      <c r="U74" s="10"/>
      <c r="V74" s="10"/>
      <c r="W74" s="10"/>
      <c r="X74" s="10"/>
      <c r="Y74" s="10"/>
      <c r="Z74" s="10"/>
      <c r="AA74" s="10"/>
      <c r="AB74" s="10"/>
      <c r="AC74" s="10"/>
      <c r="AD74" s="10"/>
      <c r="AE74" s="10"/>
    </row>
    <row r="75" s="10" customFormat="1" ht="19.92" customHeight="1">
      <c r="A75" s="10"/>
      <c r="B75" s="185"/>
      <c r="C75" s="186"/>
      <c r="D75" s="187" t="s">
        <v>129</v>
      </c>
      <c r="E75" s="188"/>
      <c r="F75" s="188"/>
      <c r="G75" s="188"/>
      <c r="H75" s="188"/>
      <c r="I75" s="189"/>
      <c r="J75" s="190">
        <f>J392</f>
        <v>0</v>
      </c>
      <c r="K75" s="186"/>
      <c r="L75" s="191"/>
      <c r="S75" s="10"/>
      <c r="T75" s="10"/>
      <c r="U75" s="10"/>
      <c r="V75" s="10"/>
      <c r="W75" s="10"/>
      <c r="X75" s="10"/>
      <c r="Y75" s="10"/>
      <c r="Z75" s="10"/>
      <c r="AA75" s="10"/>
      <c r="AB75" s="10"/>
      <c r="AC75" s="10"/>
      <c r="AD75" s="10"/>
      <c r="AE75" s="10"/>
    </row>
    <row r="76" s="10" customFormat="1" ht="19.92" customHeight="1">
      <c r="A76" s="10"/>
      <c r="B76" s="185"/>
      <c r="C76" s="186"/>
      <c r="D76" s="187" t="s">
        <v>130</v>
      </c>
      <c r="E76" s="188"/>
      <c r="F76" s="188"/>
      <c r="G76" s="188"/>
      <c r="H76" s="188"/>
      <c r="I76" s="189"/>
      <c r="J76" s="190">
        <f>J445</f>
        <v>0</v>
      </c>
      <c r="K76" s="186"/>
      <c r="L76" s="191"/>
      <c r="S76" s="10"/>
      <c r="T76" s="10"/>
      <c r="U76" s="10"/>
      <c r="V76" s="10"/>
      <c r="W76" s="10"/>
      <c r="X76" s="10"/>
      <c r="Y76" s="10"/>
      <c r="Z76" s="10"/>
      <c r="AA76" s="10"/>
      <c r="AB76" s="10"/>
      <c r="AC76" s="10"/>
      <c r="AD76" s="10"/>
      <c r="AE76" s="10"/>
    </row>
    <row r="77" s="10" customFormat="1" ht="19.92" customHeight="1">
      <c r="A77" s="10"/>
      <c r="B77" s="185"/>
      <c r="C77" s="186"/>
      <c r="D77" s="187" t="s">
        <v>131</v>
      </c>
      <c r="E77" s="188"/>
      <c r="F77" s="188"/>
      <c r="G77" s="188"/>
      <c r="H77" s="188"/>
      <c r="I77" s="189"/>
      <c r="J77" s="190">
        <f>J452</f>
        <v>0</v>
      </c>
      <c r="K77" s="186"/>
      <c r="L77" s="191"/>
      <c r="S77" s="10"/>
      <c r="T77" s="10"/>
      <c r="U77" s="10"/>
      <c r="V77" s="10"/>
      <c r="W77" s="10"/>
      <c r="X77" s="10"/>
      <c r="Y77" s="10"/>
      <c r="Z77" s="10"/>
      <c r="AA77" s="10"/>
      <c r="AB77" s="10"/>
      <c r="AC77" s="10"/>
      <c r="AD77" s="10"/>
      <c r="AE77" s="10"/>
    </row>
    <row r="78" s="2" customFormat="1" ht="21.84" customHeight="1">
      <c r="A78" s="40"/>
      <c r="B78" s="41"/>
      <c r="C78" s="42"/>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6.96" customHeight="1">
      <c r="A79" s="40"/>
      <c r="B79" s="61"/>
      <c r="C79" s="62"/>
      <c r="D79" s="62"/>
      <c r="E79" s="62"/>
      <c r="F79" s="62"/>
      <c r="G79" s="62"/>
      <c r="H79" s="62"/>
      <c r="I79" s="168"/>
      <c r="J79" s="62"/>
      <c r="K79" s="62"/>
      <c r="L79" s="139"/>
      <c r="S79" s="40"/>
      <c r="T79" s="40"/>
      <c r="U79" s="40"/>
      <c r="V79" s="40"/>
      <c r="W79" s="40"/>
      <c r="X79" s="40"/>
      <c r="Y79" s="40"/>
      <c r="Z79" s="40"/>
      <c r="AA79" s="40"/>
      <c r="AB79" s="40"/>
      <c r="AC79" s="40"/>
      <c r="AD79" s="40"/>
      <c r="AE79" s="40"/>
    </row>
    <row r="83" s="2" customFormat="1" ht="6.96" customHeight="1">
      <c r="A83" s="40"/>
      <c r="B83" s="63"/>
      <c r="C83" s="64"/>
      <c r="D83" s="64"/>
      <c r="E83" s="64"/>
      <c r="F83" s="64"/>
      <c r="G83" s="64"/>
      <c r="H83" s="64"/>
      <c r="I83" s="171"/>
      <c r="J83" s="64"/>
      <c r="K83" s="64"/>
      <c r="L83" s="139"/>
      <c r="S83" s="40"/>
      <c r="T83" s="40"/>
      <c r="U83" s="40"/>
      <c r="V83" s="40"/>
      <c r="W83" s="40"/>
      <c r="X83" s="40"/>
      <c r="Y83" s="40"/>
      <c r="Z83" s="40"/>
      <c r="AA83" s="40"/>
      <c r="AB83" s="40"/>
      <c r="AC83" s="40"/>
      <c r="AD83" s="40"/>
      <c r="AE83" s="40"/>
    </row>
    <row r="84" s="2" customFormat="1" ht="24.96" customHeight="1">
      <c r="A84" s="40"/>
      <c r="B84" s="41"/>
      <c r="C84" s="25" t="s">
        <v>132</v>
      </c>
      <c r="D84" s="42"/>
      <c r="E84" s="42"/>
      <c r="F84" s="42"/>
      <c r="G84" s="42"/>
      <c r="H84" s="42"/>
      <c r="I84" s="138"/>
      <c r="J84" s="42"/>
      <c r="K84" s="42"/>
      <c r="L84" s="13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38"/>
      <c r="J85" s="42"/>
      <c r="K85" s="42"/>
      <c r="L85" s="139"/>
      <c r="S85" s="40"/>
      <c r="T85" s="40"/>
      <c r="U85" s="40"/>
      <c r="V85" s="40"/>
      <c r="W85" s="40"/>
      <c r="X85" s="40"/>
      <c r="Y85" s="40"/>
      <c r="Z85" s="40"/>
      <c r="AA85" s="40"/>
      <c r="AB85" s="40"/>
      <c r="AC85" s="40"/>
      <c r="AD85" s="40"/>
      <c r="AE85" s="40"/>
    </row>
    <row r="86" s="2" customFormat="1" ht="12" customHeight="1">
      <c r="A86" s="40"/>
      <c r="B86" s="41"/>
      <c r="C86" s="34" t="s">
        <v>16</v>
      </c>
      <c r="D86" s="42"/>
      <c r="E86" s="42"/>
      <c r="F86" s="42"/>
      <c r="G86" s="42"/>
      <c r="H86" s="42"/>
      <c r="I86" s="138"/>
      <c r="J86" s="42"/>
      <c r="K86" s="42"/>
      <c r="L86" s="139"/>
      <c r="S86" s="40"/>
      <c r="T86" s="40"/>
      <c r="U86" s="40"/>
      <c r="V86" s="40"/>
      <c r="W86" s="40"/>
      <c r="X86" s="40"/>
      <c r="Y86" s="40"/>
      <c r="Z86" s="40"/>
      <c r="AA86" s="40"/>
      <c r="AB86" s="40"/>
      <c r="AC86" s="40"/>
      <c r="AD86" s="40"/>
      <c r="AE86" s="40"/>
    </row>
    <row r="87" s="2" customFormat="1" ht="16.5" customHeight="1">
      <c r="A87" s="40"/>
      <c r="B87" s="41"/>
      <c r="C87" s="42"/>
      <c r="D87" s="42"/>
      <c r="E87" s="172" t="str">
        <f>E7</f>
        <v>Stavební úpravy MŠ Sendražice</v>
      </c>
      <c r="F87" s="34"/>
      <c r="G87" s="34"/>
      <c r="H87" s="34"/>
      <c r="I87" s="138"/>
      <c r="J87" s="42"/>
      <c r="K87" s="42"/>
      <c r="L87" s="139"/>
      <c r="S87" s="40"/>
      <c r="T87" s="40"/>
      <c r="U87" s="40"/>
      <c r="V87" s="40"/>
      <c r="W87" s="40"/>
      <c r="X87" s="40"/>
      <c r="Y87" s="40"/>
      <c r="Z87" s="40"/>
      <c r="AA87" s="40"/>
      <c r="AB87" s="40"/>
      <c r="AC87" s="40"/>
      <c r="AD87" s="40"/>
      <c r="AE87" s="40"/>
    </row>
    <row r="88" s="2" customFormat="1" ht="12" customHeight="1">
      <c r="A88" s="40"/>
      <c r="B88" s="41"/>
      <c r="C88" s="34" t="s">
        <v>108</v>
      </c>
      <c r="D88" s="42"/>
      <c r="E88" s="42"/>
      <c r="F88" s="42"/>
      <c r="G88" s="42"/>
      <c r="H88" s="42"/>
      <c r="I88" s="138"/>
      <c r="J88" s="42"/>
      <c r="K88" s="42"/>
      <c r="L88" s="139"/>
      <c r="S88" s="40"/>
      <c r="T88" s="40"/>
      <c r="U88" s="40"/>
      <c r="V88" s="40"/>
      <c r="W88" s="40"/>
      <c r="X88" s="40"/>
      <c r="Y88" s="40"/>
      <c r="Z88" s="40"/>
      <c r="AA88" s="40"/>
      <c r="AB88" s="40"/>
      <c r="AC88" s="40"/>
      <c r="AD88" s="40"/>
      <c r="AE88" s="40"/>
    </row>
    <row r="89" s="2" customFormat="1" ht="16.5" customHeight="1">
      <c r="A89" s="40"/>
      <c r="B89" s="41"/>
      <c r="C89" s="42"/>
      <c r="D89" s="42"/>
      <c r="E89" s="71" t="str">
        <f>E9</f>
        <v>01 - Stavební část</v>
      </c>
      <c r="F89" s="42"/>
      <c r="G89" s="42"/>
      <c r="H89" s="42"/>
      <c r="I89" s="138"/>
      <c r="J89" s="42"/>
      <c r="K89" s="42"/>
      <c r="L89" s="139"/>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38"/>
      <c r="J90" s="42"/>
      <c r="K90" s="42"/>
      <c r="L90" s="139"/>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F12</f>
        <v>parc. č. st 600</v>
      </c>
      <c r="G91" s="42"/>
      <c r="H91" s="42"/>
      <c r="I91" s="142" t="s">
        <v>23</v>
      </c>
      <c r="J91" s="74" t="str">
        <f>IF(J12="","",J12)</f>
        <v>12. 5. 2020</v>
      </c>
      <c r="K91" s="42"/>
      <c r="L91" s="139"/>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38"/>
      <c r="J92" s="42"/>
      <c r="K92" s="42"/>
      <c r="L92" s="139"/>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E15</f>
        <v>Město Kolín</v>
      </c>
      <c r="G93" s="42"/>
      <c r="H93" s="42"/>
      <c r="I93" s="142" t="s">
        <v>31</v>
      </c>
      <c r="J93" s="38" t="str">
        <f>E21</f>
        <v>Revitali s.r.o.</v>
      </c>
      <c r="K93" s="42"/>
      <c r="L93" s="139"/>
      <c r="S93" s="40"/>
      <c r="T93" s="40"/>
      <c r="U93" s="40"/>
      <c r="V93" s="40"/>
      <c r="W93" s="40"/>
      <c r="X93" s="40"/>
      <c r="Y93" s="40"/>
      <c r="Z93" s="40"/>
      <c r="AA93" s="40"/>
      <c r="AB93" s="40"/>
      <c r="AC93" s="40"/>
      <c r="AD93" s="40"/>
      <c r="AE93" s="40"/>
    </row>
    <row r="94" s="2" customFormat="1" ht="15.15" customHeight="1">
      <c r="A94" s="40"/>
      <c r="B94" s="41"/>
      <c r="C94" s="34" t="s">
        <v>29</v>
      </c>
      <c r="D94" s="42"/>
      <c r="E94" s="42"/>
      <c r="F94" s="29" t="str">
        <f>IF(E18="","",E18)</f>
        <v>Vyplň údaj</v>
      </c>
      <c r="G94" s="42"/>
      <c r="H94" s="42"/>
      <c r="I94" s="142" t="s">
        <v>34</v>
      </c>
      <c r="J94" s="38" t="str">
        <f>E24</f>
        <v xml:space="preserve"> </v>
      </c>
      <c r="K94" s="42"/>
      <c r="L94" s="139"/>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38"/>
      <c r="J95" s="42"/>
      <c r="K95" s="42"/>
      <c r="L95" s="139"/>
      <c r="S95" s="40"/>
      <c r="T95" s="40"/>
      <c r="U95" s="40"/>
      <c r="V95" s="40"/>
      <c r="W95" s="40"/>
      <c r="X95" s="40"/>
      <c r="Y95" s="40"/>
      <c r="Z95" s="40"/>
      <c r="AA95" s="40"/>
      <c r="AB95" s="40"/>
      <c r="AC95" s="40"/>
      <c r="AD95" s="40"/>
      <c r="AE95" s="40"/>
    </row>
    <row r="96" s="11" customFormat="1" ht="29.28" customHeight="1">
      <c r="A96" s="192"/>
      <c r="B96" s="193"/>
      <c r="C96" s="194" t="s">
        <v>133</v>
      </c>
      <c r="D96" s="195" t="s">
        <v>57</v>
      </c>
      <c r="E96" s="195" t="s">
        <v>53</v>
      </c>
      <c r="F96" s="195" t="s">
        <v>54</v>
      </c>
      <c r="G96" s="195" t="s">
        <v>134</v>
      </c>
      <c r="H96" s="195" t="s">
        <v>135</v>
      </c>
      <c r="I96" s="196" t="s">
        <v>136</v>
      </c>
      <c r="J96" s="195" t="s">
        <v>112</v>
      </c>
      <c r="K96" s="197" t="s">
        <v>137</v>
      </c>
      <c r="L96" s="198"/>
      <c r="M96" s="94" t="s">
        <v>19</v>
      </c>
      <c r="N96" s="95" t="s">
        <v>42</v>
      </c>
      <c r="O96" s="95" t="s">
        <v>138</v>
      </c>
      <c r="P96" s="95" t="s">
        <v>139</v>
      </c>
      <c r="Q96" s="95" t="s">
        <v>140</v>
      </c>
      <c r="R96" s="95" t="s">
        <v>141</v>
      </c>
      <c r="S96" s="95" t="s">
        <v>142</v>
      </c>
      <c r="T96" s="96" t="s">
        <v>143</v>
      </c>
      <c r="U96" s="192"/>
      <c r="V96" s="192"/>
      <c r="W96" s="192"/>
      <c r="X96" s="192"/>
      <c r="Y96" s="192"/>
      <c r="Z96" s="192"/>
      <c r="AA96" s="192"/>
      <c r="AB96" s="192"/>
      <c r="AC96" s="192"/>
      <c r="AD96" s="192"/>
      <c r="AE96" s="192"/>
    </row>
    <row r="97" s="2" customFormat="1" ht="22.8" customHeight="1">
      <c r="A97" s="40"/>
      <c r="B97" s="41"/>
      <c r="C97" s="101" t="s">
        <v>144</v>
      </c>
      <c r="D97" s="42"/>
      <c r="E97" s="42"/>
      <c r="F97" s="42"/>
      <c r="G97" s="42"/>
      <c r="H97" s="42"/>
      <c r="I97" s="138"/>
      <c r="J97" s="199">
        <f>BK97</f>
        <v>0</v>
      </c>
      <c r="K97" s="42"/>
      <c r="L97" s="46"/>
      <c r="M97" s="97"/>
      <c r="N97" s="200"/>
      <c r="O97" s="98"/>
      <c r="P97" s="201">
        <f>P98+P236</f>
        <v>0</v>
      </c>
      <c r="Q97" s="98"/>
      <c r="R97" s="201">
        <f>R98+R236</f>
        <v>14.63825962</v>
      </c>
      <c r="S97" s="98"/>
      <c r="T97" s="202">
        <f>T98+T236</f>
        <v>18.643831720000001</v>
      </c>
      <c r="U97" s="40"/>
      <c r="V97" s="40"/>
      <c r="W97" s="40"/>
      <c r="X97" s="40"/>
      <c r="Y97" s="40"/>
      <c r="Z97" s="40"/>
      <c r="AA97" s="40"/>
      <c r="AB97" s="40"/>
      <c r="AC97" s="40"/>
      <c r="AD97" s="40"/>
      <c r="AE97" s="40"/>
      <c r="AT97" s="19" t="s">
        <v>71</v>
      </c>
      <c r="AU97" s="19" t="s">
        <v>113</v>
      </c>
      <c r="BK97" s="203">
        <f>BK98+BK236</f>
        <v>0</v>
      </c>
    </row>
    <row r="98" s="12" customFormat="1" ht="25.92" customHeight="1">
      <c r="A98" s="12"/>
      <c r="B98" s="204"/>
      <c r="C98" s="205"/>
      <c r="D98" s="206" t="s">
        <v>71</v>
      </c>
      <c r="E98" s="207" t="s">
        <v>145</v>
      </c>
      <c r="F98" s="207" t="s">
        <v>146</v>
      </c>
      <c r="G98" s="205"/>
      <c r="H98" s="205"/>
      <c r="I98" s="208"/>
      <c r="J98" s="209">
        <f>BK98</f>
        <v>0</v>
      </c>
      <c r="K98" s="205"/>
      <c r="L98" s="210"/>
      <c r="M98" s="211"/>
      <c r="N98" s="212"/>
      <c r="O98" s="212"/>
      <c r="P98" s="213">
        <f>P99+P121+P131+P168+P223+P233</f>
        <v>0</v>
      </c>
      <c r="Q98" s="212"/>
      <c r="R98" s="213">
        <f>R99+R121+R131+R168+R223+R233</f>
        <v>10.367378909999999</v>
      </c>
      <c r="S98" s="212"/>
      <c r="T98" s="214">
        <f>T99+T121+T131+T168+T223+T233</f>
        <v>13.944251</v>
      </c>
      <c r="U98" s="12"/>
      <c r="V98" s="12"/>
      <c r="W98" s="12"/>
      <c r="X98" s="12"/>
      <c r="Y98" s="12"/>
      <c r="Z98" s="12"/>
      <c r="AA98" s="12"/>
      <c r="AB98" s="12"/>
      <c r="AC98" s="12"/>
      <c r="AD98" s="12"/>
      <c r="AE98" s="12"/>
      <c r="AR98" s="215" t="s">
        <v>80</v>
      </c>
      <c r="AT98" s="216" t="s">
        <v>71</v>
      </c>
      <c r="AU98" s="216" t="s">
        <v>72</v>
      </c>
      <c r="AY98" s="215" t="s">
        <v>147</v>
      </c>
      <c r="BK98" s="217">
        <f>BK99+BK121+BK131+BK168+BK223+BK233</f>
        <v>0</v>
      </c>
    </row>
    <row r="99" s="12" customFormat="1" ht="22.8" customHeight="1">
      <c r="A99" s="12"/>
      <c r="B99" s="204"/>
      <c r="C99" s="205"/>
      <c r="D99" s="206" t="s">
        <v>71</v>
      </c>
      <c r="E99" s="218" t="s">
        <v>80</v>
      </c>
      <c r="F99" s="218" t="s">
        <v>148</v>
      </c>
      <c r="G99" s="205"/>
      <c r="H99" s="205"/>
      <c r="I99" s="208"/>
      <c r="J99" s="219">
        <f>BK99</f>
        <v>0</v>
      </c>
      <c r="K99" s="205"/>
      <c r="L99" s="210"/>
      <c r="M99" s="211"/>
      <c r="N99" s="212"/>
      <c r="O99" s="212"/>
      <c r="P99" s="213">
        <f>SUM(P100:P120)</f>
        <v>0</v>
      </c>
      <c r="Q99" s="212"/>
      <c r="R99" s="213">
        <f>SUM(R100:R120)</f>
        <v>0</v>
      </c>
      <c r="S99" s="212"/>
      <c r="T99" s="214">
        <f>SUM(T100:T120)</f>
        <v>1.5454500000000002</v>
      </c>
      <c r="U99" s="12"/>
      <c r="V99" s="12"/>
      <c r="W99" s="12"/>
      <c r="X99" s="12"/>
      <c r="Y99" s="12"/>
      <c r="Z99" s="12"/>
      <c r="AA99" s="12"/>
      <c r="AB99" s="12"/>
      <c r="AC99" s="12"/>
      <c r="AD99" s="12"/>
      <c r="AE99" s="12"/>
      <c r="AR99" s="215" t="s">
        <v>80</v>
      </c>
      <c r="AT99" s="216" t="s">
        <v>71</v>
      </c>
      <c r="AU99" s="216" t="s">
        <v>80</v>
      </c>
      <c r="AY99" s="215" t="s">
        <v>147</v>
      </c>
      <c r="BK99" s="217">
        <f>SUM(BK100:BK120)</f>
        <v>0</v>
      </c>
    </row>
    <row r="100" s="2" customFormat="1" ht="33" customHeight="1">
      <c r="A100" s="40"/>
      <c r="B100" s="41"/>
      <c r="C100" s="220" t="s">
        <v>80</v>
      </c>
      <c r="D100" s="220" t="s">
        <v>149</v>
      </c>
      <c r="E100" s="221" t="s">
        <v>150</v>
      </c>
      <c r="F100" s="222" t="s">
        <v>151</v>
      </c>
      <c r="G100" s="223" t="s">
        <v>152</v>
      </c>
      <c r="H100" s="224">
        <v>0.29999999999999999</v>
      </c>
      <c r="I100" s="225"/>
      <c r="J100" s="226">
        <f>ROUND(I100*H100,2)</f>
        <v>0</v>
      </c>
      <c r="K100" s="222" t="s">
        <v>153</v>
      </c>
      <c r="L100" s="46"/>
      <c r="M100" s="227" t="s">
        <v>19</v>
      </c>
      <c r="N100" s="228" t="s">
        <v>43</v>
      </c>
      <c r="O100" s="86"/>
      <c r="P100" s="229">
        <f>O100*H100</f>
        <v>0</v>
      </c>
      <c r="Q100" s="229">
        <v>0</v>
      </c>
      <c r="R100" s="229">
        <f>Q100*H100</f>
        <v>0</v>
      </c>
      <c r="S100" s="229">
        <v>0.26000000000000001</v>
      </c>
      <c r="T100" s="230">
        <f>S100*H100</f>
        <v>0.078</v>
      </c>
      <c r="U100" s="40"/>
      <c r="V100" s="40"/>
      <c r="W100" s="40"/>
      <c r="X100" s="40"/>
      <c r="Y100" s="40"/>
      <c r="Z100" s="40"/>
      <c r="AA100" s="40"/>
      <c r="AB100" s="40"/>
      <c r="AC100" s="40"/>
      <c r="AD100" s="40"/>
      <c r="AE100" s="40"/>
      <c r="AR100" s="231" t="s">
        <v>154</v>
      </c>
      <c r="AT100" s="231" t="s">
        <v>149</v>
      </c>
      <c r="AU100" s="231" t="s">
        <v>82</v>
      </c>
      <c r="AY100" s="19" t="s">
        <v>147</v>
      </c>
      <c r="BE100" s="232">
        <f>IF(N100="základní",J100,0)</f>
        <v>0</v>
      </c>
      <c r="BF100" s="232">
        <f>IF(N100="snížená",J100,0)</f>
        <v>0</v>
      </c>
      <c r="BG100" s="232">
        <f>IF(N100="zákl. přenesená",J100,0)</f>
        <v>0</v>
      </c>
      <c r="BH100" s="232">
        <f>IF(N100="sníž. přenesená",J100,0)</f>
        <v>0</v>
      </c>
      <c r="BI100" s="232">
        <f>IF(N100="nulová",J100,0)</f>
        <v>0</v>
      </c>
      <c r="BJ100" s="19" t="s">
        <v>80</v>
      </c>
      <c r="BK100" s="232">
        <f>ROUND(I100*H100,2)</f>
        <v>0</v>
      </c>
      <c r="BL100" s="19" t="s">
        <v>154</v>
      </c>
      <c r="BM100" s="231" t="s">
        <v>155</v>
      </c>
    </row>
    <row r="101" s="2" customFormat="1">
      <c r="A101" s="40"/>
      <c r="B101" s="41"/>
      <c r="C101" s="42"/>
      <c r="D101" s="233" t="s">
        <v>156</v>
      </c>
      <c r="E101" s="42"/>
      <c r="F101" s="234" t="s">
        <v>157</v>
      </c>
      <c r="G101" s="42"/>
      <c r="H101" s="42"/>
      <c r="I101" s="138"/>
      <c r="J101" s="42"/>
      <c r="K101" s="42"/>
      <c r="L101" s="46"/>
      <c r="M101" s="235"/>
      <c r="N101" s="236"/>
      <c r="O101" s="86"/>
      <c r="P101" s="86"/>
      <c r="Q101" s="86"/>
      <c r="R101" s="86"/>
      <c r="S101" s="86"/>
      <c r="T101" s="87"/>
      <c r="U101" s="40"/>
      <c r="V101" s="40"/>
      <c r="W101" s="40"/>
      <c r="X101" s="40"/>
      <c r="Y101" s="40"/>
      <c r="Z101" s="40"/>
      <c r="AA101" s="40"/>
      <c r="AB101" s="40"/>
      <c r="AC101" s="40"/>
      <c r="AD101" s="40"/>
      <c r="AE101" s="40"/>
      <c r="AT101" s="19" t="s">
        <v>156</v>
      </c>
      <c r="AU101" s="19" t="s">
        <v>82</v>
      </c>
    </row>
    <row r="102" s="13" customFormat="1">
      <c r="A102" s="13"/>
      <c r="B102" s="237"/>
      <c r="C102" s="238"/>
      <c r="D102" s="233" t="s">
        <v>158</v>
      </c>
      <c r="E102" s="239" t="s">
        <v>19</v>
      </c>
      <c r="F102" s="240" t="s">
        <v>159</v>
      </c>
      <c r="G102" s="238"/>
      <c r="H102" s="239" t="s">
        <v>19</v>
      </c>
      <c r="I102" s="241"/>
      <c r="J102" s="238"/>
      <c r="K102" s="238"/>
      <c r="L102" s="242"/>
      <c r="M102" s="243"/>
      <c r="N102" s="244"/>
      <c r="O102" s="244"/>
      <c r="P102" s="244"/>
      <c r="Q102" s="244"/>
      <c r="R102" s="244"/>
      <c r="S102" s="244"/>
      <c r="T102" s="245"/>
      <c r="U102" s="13"/>
      <c r="V102" s="13"/>
      <c r="W102" s="13"/>
      <c r="X102" s="13"/>
      <c r="Y102" s="13"/>
      <c r="Z102" s="13"/>
      <c r="AA102" s="13"/>
      <c r="AB102" s="13"/>
      <c r="AC102" s="13"/>
      <c r="AD102" s="13"/>
      <c r="AE102" s="13"/>
      <c r="AT102" s="246" t="s">
        <v>158</v>
      </c>
      <c r="AU102" s="246" t="s">
        <v>82</v>
      </c>
      <c r="AV102" s="13" t="s">
        <v>80</v>
      </c>
      <c r="AW102" s="13" t="s">
        <v>33</v>
      </c>
      <c r="AX102" s="13" t="s">
        <v>72</v>
      </c>
      <c r="AY102" s="246" t="s">
        <v>147</v>
      </c>
    </row>
    <row r="103" s="13" customFormat="1">
      <c r="A103" s="13"/>
      <c r="B103" s="237"/>
      <c r="C103" s="238"/>
      <c r="D103" s="233" t="s">
        <v>158</v>
      </c>
      <c r="E103" s="239" t="s">
        <v>19</v>
      </c>
      <c r="F103" s="240" t="s">
        <v>160</v>
      </c>
      <c r="G103" s="238"/>
      <c r="H103" s="239" t="s">
        <v>19</v>
      </c>
      <c r="I103" s="241"/>
      <c r="J103" s="238"/>
      <c r="K103" s="238"/>
      <c r="L103" s="242"/>
      <c r="M103" s="243"/>
      <c r="N103" s="244"/>
      <c r="O103" s="244"/>
      <c r="P103" s="244"/>
      <c r="Q103" s="244"/>
      <c r="R103" s="244"/>
      <c r="S103" s="244"/>
      <c r="T103" s="245"/>
      <c r="U103" s="13"/>
      <c r="V103" s="13"/>
      <c r="W103" s="13"/>
      <c r="X103" s="13"/>
      <c r="Y103" s="13"/>
      <c r="Z103" s="13"/>
      <c r="AA103" s="13"/>
      <c r="AB103" s="13"/>
      <c r="AC103" s="13"/>
      <c r="AD103" s="13"/>
      <c r="AE103" s="13"/>
      <c r="AT103" s="246" t="s">
        <v>158</v>
      </c>
      <c r="AU103" s="246" t="s">
        <v>82</v>
      </c>
      <c r="AV103" s="13" t="s">
        <v>80</v>
      </c>
      <c r="AW103" s="13" t="s">
        <v>33</v>
      </c>
      <c r="AX103" s="13" t="s">
        <v>72</v>
      </c>
      <c r="AY103" s="246" t="s">
        <v>147</v>
      </c>
    </row>
    <row r="104" s="14" customFormat="1">
      <c r="A104" s="14"/>
      <c r="B104" s="247"/>
      <c r="C104" s="248"/>
      <c r="D104" s="233" t="s">
        <v>158</v>
      </c>
      <c r="E104" s="249" t="s">
        <v>19</v>
      </c>
      <c r="F104" s="250" t="s">
        <v>161</v>
      </c>
      <c r="G104" s="248"/>
      <c r="H104" s="251">
        <v>0.29999999999999999</v>
      </c>
      <c r="I104" s="252"/>
      <c r="J104" s="248"/>
      <c r="K104" s="248"/>
      <c r="L104" s="253"/>
      <c r="M104" s="254"/>
      <c r="N104" s="255"/>
      <c r="O104" s="255"/>
      <c r="P104" s="255"/>
      <c r="Q104" s="255"/>
      <c r="R104" s="255"/>
      <c r="S104" s="255"/>
      <c r="T104" s="256"/>
      <c r="U104" s="14"/>
      <c r="V104" s="14"/>
      <c r="W104" s="14"/>
      <c r="X104" s="14"/>
      <c r="Y104" s="14"/>
      <c r="Z104" s="14"/>
      <c r="AA104" s="14"/>
      <c r="AB104" s="14"/>
      <c r="AC104" s="14"/>
      <c r="AD104" s="14"/>
      <c r="AE104" s="14"/>
      <c r="AT104" s="257" t="s">
        <v>158</v>
      </c>
      <c r="AU104" s="257" t="s">
        <v>82</v>
      </c>
      <c r="AV104" s="14" t="s">
        <v>82</v>
      </c>
      <c r="AW104" s="14" t="s">
        <v>33</v>
      </c>
      <c r="AX104" s="14" t="s">
        <v>80</v>
      </c>
      <c r="AY104" s="257" t="s">
        <v>147</v>
      </c>
    </row>
    <row r="105" s="2" customFormat="1" ht="21.75" customHeight="1">
      <c r="A105" s="40"/>
      <c r="B105" s="41"/>
      <c r="C105" s="220" t="s">
        <v>82</v>
      </c>
      <c r="D105" s="220" t="s">
        <v>149</v>
      </c>
      <c r="E105" s="221" t="s">
        <v>162</v>
      </c>
      <c r="F105" s="222" t="s">
        <v>163</v>
      </c>
      <c r="G105" s="223" t="s">
        <v>152</v>
      </c>
      <c r="H105" s="224">
        <v>3.2610000000000001</v>
      </c>
      <c r="I105" s="225"/>
      <c r="J105" s="226">
        <f>ROUND(I105*H105,2)</f>
        <v>0</v>
      </c>
      <c r="K105" s="222" t="s">
        <v>153</v>
      </c>
      <c r="L105" s="46"/>
      <c r="M105" s="227" t="s">
        <v>19</v>
      </c>
      <c r="N105" s="228" t="s">
        <v>43</v>
      </c>
      <c r="O105" s="86"/>
      <c r="P105" s="229">
        <f>O105*H105</f>
        <v>0</v>
      </c>
      <c r="Q105" s="229">
        <v>0</v>
      </c>
      <c r="R105" s="229">
        <f>Q105*H105</f>
        <v>0</v>
      </c>
      <c r="S105" s="229">
        <v>0.45000000000000001</v>
      </c>
      <c r="T105" s="230">
        <f>S105*H105</f>
        <v>1.4674500000000001</v>
      </c>
      <c r="U105" s="40"/>
      <c r="V105" s="40"/>
      <c r="W105" s="40"/>
      <c r="X105" s="40"/>
      <c r="Y105" s="40"/>
      <c r="Z105" s="40"/>
      <c r="AA105" s="40"/>
      <c r="AB105" s="40"/>
      <c r="AC105" s="40"/>
      <c r="AD105" s="40"/>
      <c r="AE105" s="40"/>
      <c r="AR105" s="231" t="s">
        <v>154</v>
      </c>
      <c r="AT105" s="231" t="s">
        <v>149</v>
      </c>
      <c r="AU105" s="231" t="s">
        <v>82</v>
      </c>
      <c r="AY105" s="19" t="s">
        <v>147</v>
      </c>
      <c r="BE105" s="232">
        <f>IF(N105="základní",J105,0)</f>
        <v>0</v>
      </c>
      <c r="BF105" s="232">
        <f>IF(N105="snížená",J105,0)</f>
        <v>0</v>
      </c>
      <c r="BG105" s="232">
        <f>IF(N105="zákl. přenesená",J105,0)</f>
        <v>0</v>
      </c>
      <c r="BH105" s="232">
        <f>IF(N105="sníž. přenesená",J105,0)</f>
        <v>0</v>
      </c>
      <c r="BI105" s="232">
        <f>IF(N105="nulová",J105,0)</f>
        <v>0</v>
      </c>
      <c r="BJ105" s="19" t="s">
        <v>80</v>
      </c>
      <c r="BK105" s="232">
        <f>ROUND(I105*H105,2)</f>
        <v>0</v>
      </c>
      <c r="BL105" s="19" t="s">
        <v>154</v>
      </c>
      <c r="BM105" s="231" t="s">
        <v>164</v>
      </c>
    </row>
    <row r="106" s="2" customFormat="1">
      <c r="A106" s="40"/>
      <c r="B106" s="41"/>
      <c r="C106" s="42"/>
      <c r="D106" s="233" t="s">
        <v>156</v>
      </c>
      <c r="E106" s="42"/>
      <c r="F106" s="234" t="s">
        <v>165</v>
      </c>
      <c r="G106" s="42"/>
      <c r="H106" s="42"/>
      <c r="I106" s="138"/>
      <c r="J106" s="42"/>
      <c r="K106" s="42"/>
      <c r="L106" s="46"/>
      <c r="M106" s="235"/>
      <c r="N106" s="236"/>
      <c r="O106" s="86"/>
      <c r="P106" s="86"/>
      <c r="Q106" s="86"/>
      <c r="R106" s="86"/>
      <c r="S106" s="86"/>
      <c r="T106" s="87"/>
      <c r="U106" s="40"/>
      <c r="V106" s="40"/>
      <c r="W106" s="40"/>
      <c r="X106" s="40"/>
      <c r="Y106" s="40"/>
      <c r="Z106" s="40"/>
      <c r="AA106" s="40"/>
      <c r="AB106" s="40"/>
      <c r="AC106" s="40"/>
      <c r="AD106" s="40"/>
      <c r="AE106" s="40"/>
      <c r="AT106" s="19" t="s">
        <v>156</v>
      </c>
      <c r="AU106" s="19" t="s">
        <v>82</v>
      </c>
    </row>
    <row r="107" s="13" customFormat="1">
      <c r="A107" s="13"/>
      <c r="B107" s="237"/>
      <c r="C107" s="238"/>
      <c r="D107" s="233" t="s">
        <v>158</v>
      </c>
      <c r="E107" s="239" t="s">
        <v>19</v>
      </c>
      <c r="F107" s="240" t="s">
        <v>159</v>
      </c>
      <c r="G107" s="238"/>
      <c r="H107" s="239" t="s">
        <v>19</v>
      </c>
      <c r="I107" s="241"/>
      <c r="J107" s="238"/>
      <c r="K107" s="238"/>
      <c r="L107" s="242"/>
      <c r="M107" s="243"/>
      <c r="N107" s="244"/>
      <c r="O107" s="244"/>
      <c r="P107" s="244"/>
      <c r="Q107" s="244"/>
      <c r="R107" s="244"/>
      <c r="S107" s="244"/>
      <c r="T107" s="245"/>
      <c r="U107" s="13"/>
      <c r="V107" s="13"/>
      <c r="W107" s="13"/>
      <c r="X107" s="13"/>
      <c r="Y107" s="13"/>
      <c r="Z107" s="13"/>
      <c r="AA107" s="13"/>
      <c r="AB107" s="13"/>
      <c r="AC107" s="13"/>
      <c r="AD107" s="13"/>
      <c r="AE107" s="13"/>
      <c r="AT107" s="246" t="s">
        <v>158</v>
      </c>
      <c r="AU107" s="246" t="s">
        <v>82</v>
      </c>
      <c r="AV107" s="13" t="s">
        <v>80</v>
      </c>
      <c r="AW107" s="13" t="s">
        <v>33</v>
      </c>
      <c r="AX107" s="13" t="s">
        <v>72</v>
      </c>
      <c r="AY107" s="246" t="s">
        <v>147</v>
      </c>
    </row>
    <row r="108" s="13" customFormat="1">
      <c r="A108" s="13"/>
      <c r="B108" s="237"/>
      <c r="C108" s="238"/>
      <c r="D108" s="233" t="s">
        <v>158</v>
      </c>
      <c r="E108" s="239" t="s">
        <v>19</v>
      </c>
      <c r="F108" s="240" t="s">
        <v>160</v>
      </c>
      <c r="G108" s="238"/>
      <c r="H108" s="239" t="s">
        <v>19</v>
      </c>
      <c r="I108" s="241"/>
      <c r="J108" s="238"/>
      <c r="K108" s="238"/>
      <c r="L108" s="242"/>
      <c r="M108" s="243"/>
      <c r="N108" s="244"/>
      <c r="O108" s="244"/>
      <c r="P108" s="244"/>
      <c r="Q108" s="244"/>
      <c r="R108" s="244"/>
      <c r="S108" s="244"/>
      <c r="T108" s="245"/>
      <c r="U108" s="13"/>
      <c r="V108" s="13"/>
      <c r="W108" s="13"/>
      <c r="X108" s="13"/>
      <c r="Y108" s="13"/>
      <c r="Z108" s="13"/>
      <c r="AA108" s="13"/>
      <c r="AB108" s="13"/>
      <c r="AC108" s="13"/>
      <c r="AD108" s="13"/>
      <c r="AE108" s="13"/>
      <c r="AT108" s="246" t="s">
        <v>158</v>
      </c>
      <c r="AU108" s="246" t="s">
        <v>82</v>
      </c>
      <c r="AV108" s="13" t="s">
        <v>80</v>
      </c>
      <c r="AW108" s="13" t="s">
        <v>33</v>
      </c>
      <c r="AX108" s="13" t="s">
        <v>72</v>
      </c>
      <c r="AY108" s="246" t="s">
        <v>147</v>
      </c>
    </row>
    <row r="109" s="14" customFormat="1">
      <c r="A109" s="14"/>
      <c r="B109" s="247"/>
      <c r="C109" s="248"/>
      <c r="D109" s="233" t="s">
        <v>158</v>
      </c>
      <c r="E109" s="249" t="s">
        <v>19</v>
      </c>
      <c r="F109" s="250" t="s">
        <v>166</v>
      </c>
      <c r="G109" s="248"/>
      <c r="H109" s="251">
        <v>3.2610000000000001</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158</v>
      </c>
      <c r="AU109" s="257" t="s">
        <v>82</v>
      </c>
      <c r="AV109" s="14" t="s">
        <v>82</v>
      </c>
      <c r="AW109" s="14" t="s">
        <v>33</v>
      </c>
      <c r="AX109" s="14" t="s">
        <v>80</v>
      </c>
      <c r="AY109" s="257" t="s">
        <v>147</v>
      </c>
    </row>
    <row r="110" s="2" customFormat="1" ht="21.75" customHeight="1">
      <c r="A110" s="40"/>
      <c r="B110" s="41"/>
      <c r="C110" s="220" t="s">
        <v>167</v>
      </c>
      <c r="D110" s="220" t="s">
        <v>149</v>
      </c>
      <c r="E110" s="221" t="s">
        <v>168</v>
      </c>
      <c r="F110" s="222" t="s">
        <v>169</v>
      </c>
      <c r="G110" s="223" t="s">
        <v>170</v>
      </c>
      <c r="H110" s="224">
        <v>4.7619999999999996</v>
      </c>
      <c r="I110" s="225"/>
      <c r="J110" s="226">
        <f>ROUND(I110*H110,2)</f>
        <v>0</v>
      </c>
      <c r="K110" s="222" t="s">
        <v>153</v>
      </c>
      <c r="L110" s="46"/>
      <c r="M110" s="227" t="s">
        <v>19</v>
      </c>
      <c r="N110" s="228" t="s">
        <v>43</v>
      </c>
      <c r="O110" s="86"/>
      <c r="P110" s="229">
        <f>O110*H110</f>
        <v>0</v>
      </c>
      <c r="Q110" s="229">
        <v>0</v>
      </c>
      <c r="R110" s="229">
        <f>Q110*H110</f>
        <v>0</v>
      </c>
      <c r="S110" s="229">
        <v>0</v>
      </c>
      <c r="T110" s="230">
        <f>S110*H110</f>
        <v>0</v>
      </c>
      <c r="U110" s="40"/>
      <c r="V110" s="40"/>
      <c r="W110" s="40"/>
      <c r="X110" s="40"/>
      <c r="Y110" s="40"/>
      <c r="Z110" s="40"/>
      <c r="AA110" s="40"/>
      <c r="AB110" s="40"/>
      <c r="AC110" s="40"/>
      <c r="AD110" s="40"/>
      <c r="AE110" s="40"/>
      <c r="AR110" s="231" t="s">
        <v>154</v>
      </c>
      <c r="AT110" s="231" t="s">
        <v>149</v>
      </c>
      <c r="AU110" s="231" t="s">
        <v>82</v>
      </c>
      <c r="AY110" s="19" t="s">
        <v>147</v>
      </c>
      <c r="BE110" s="232">
        <f>IF(N110="základní",J110,0)</f>
        <v>0</v>
      </c>
      <c r="BF110" s="232">
        <f>IF(N110="snížená",J110,0)</f>
        <v>0</v>
      </c>
      <c r="BG110" s="232">
        <f>IF(N110="zákl. přenesená",J110,0)</f>
        <v>0</v>
      </c>
      <c r="BH110" s="232">
        <f>IF(N110="sníž. přenesená",J110,0)</f>
        <v>0</v>
      </c>
      <c r="BI110" s="232">
        <f>IF(N110="nulová",J110,0)</f>
        <v>0</v>
      </c>
      <c r="BJ110" s="19" t="s">
        <v>80</v>
      </c>
      <c r="BK110" s="232">
        <f>ROUND(I110*H110,2)</f>
        <v>0</v>
      </c>
      <c r="BL110" s="19" t="s">
        <v>154</v>
      </c>
      <c r="BM110" s="231" t="s">
        <v>171</v>
      </c>
    </row>
    <row r="111" s="2" customFormat="1">
      <c r="A111" s="40"/>
      <c r="B111" s="41"/>
      <c r="C111" s="42"/>
      <c r="D111" s="233" t="s">
        <v>156</v>
      </c>
      <c r="E111" s="42"/>
      <c r="F111" s="234" t="s">
        <v>172</v>
      </c>
      <c r="G111" s="42"/>
      <c r="H111" s="42"/>
      <c r="I111" s="138"/>
      <c r="J111" s="42"/>
      <c r="K111" s="42"/>
      <c r="L111" s="46"/>
      <c r="M111" s="235"/>
      <c r="N111" s="236"/>
      <c r="O111" s="86"/>
      <c r="P111" s="86"/>
      <c r="Q111" s="86"/>
      <c r="R111" s="86"/>
      <c r="S111" s="86"/>
      <c r="T111" s="87"/>
      <c r="U111" s="40"/>
      <c r="V111" s="40"/>
      <c r="W111" s="40"/>
      <c r="X111" s="40"/>
      <c r="Y111" s="40"/>
      <c r="Z111" s="40"/>
      <c r="AA111" s="40"/>
      <c r="AB111" s="40"/>
      <c r="AC111" s="40"/>
      <c r="AD111" s="40"/>
      <c r="AE111" s="40"/>
      <c r="AT111" s="19" t="s">
        <v>156</v>
      </c>
      <c r="AU111" s="19" t="s">
        <v>82</v>
      </c>
    </row>
    <row r="112" s="13" customFormat="1">
      <c r="A112" s="13"/>
      <c r="B112" s="237"/>
      <c r="C112" s="238"/>
      <c r="D112" s="233" t="s">
        <v>158</v>
      </c>
      <c r="E112" s="239" t="s">
        <v>19</v>
      </c>
      <c r="F112" s="240" t="s">
        <v>159</v>
      </c>
      <c r="G112" s="238"/>
      <c r="H112" s="239" t="s">
        <v>19</v>
      </c>
      <c r="I112" s="241"/>
      <c r="J112" s="238"/>
      <c r="K112" s="238"/>
      <c r="L112" s="242"/>
      <c r="M112" s="243"/>
      <c r="N112" s="244"/>
      <c r="O112" s="244"/>
      <c r="P112" s="244"/>
      <c r="Q112" s="244"/>
      <c r="R112" s="244"/>
      <c r="S112" s="244"/>
      <c r="T112" s="245"/>
      <c r="U112" s="13"/>
      <c r="V112" s="13"/>
      <c r="W112" s="13"/>
      <c r="X112" s="13"/>
      <c r="Y112" s="13"/>
      <c r="Z112" s="13"/>
      <c r="AA112" s="13"/>
      <c r="AB112" s="13"/>
      <c r="AC112" s="13"/>
      <c r="AD112" s="13"/>
      <c r="AE112" s="13"/>
      <c r="AT112" s="246" t="s">
        <v>158</v>
      </c>
      <c r="AU112" s="246" t="s">
        <v>82</v>
      </c>
      <c r="AV112" s="13" t="s">
        <v>80</v>
      </c>
      <c r="AW112" s="13" t="s">
        <v>33</v>
      </c>
      <c r="AX112" s="13" t="s">
        <v>72</v>
      </c>
      <c r="AY112" s="246" t="s">
        <v>147</v>
      </c>
    </row>
    <row r="113" s="13" customFormat="1">
      <c r="A113" s="13"/>
      <c r="B113" s="237"/>
      <c r="C113" s="238"/>
      <c r="D113" s="233" t="s">
        <v>158</v>
      </c>
      <c r="E113" s="239" t="s">
        <v>19</v>
      </c>
      <c r="F113" s="240" t="s">
        <v>173</v>
      </c>
      <c r="G113" s="238"/>
      <c r="H113" s="239" t="s">
        <v>19</v>
      </c>
      <c r="I113" s="241"/>
      <c r="J113" s="238"/>
      <c r="K113" s="238"/>
      <c r="L113" s="242"/>
      <c r="M113" s="243"/>
      <c r="N113" s="244"/>
      <c r="O113" s="244"/>
      <c r="P113" s="244"/>
      <c r="Q113" s="244"/>
      <c r="R113" s="244"/>
      <c r="S113" s="244"/>
      <c r="T113" s="245"/>
      <c r="U113" s="13"/>
      <c r="V113" s="13"/>
      <c r="W113" s="13"/>
      <c r="X113" s="13"/>
      <c r="Y113" s="13"/>
      <c r="Z113" s="13"/>
      <c r="AA113" s="13"/>
      <c r="AB113" s="13"/>
      <c r="AC113" s="13"/>
      <c r="AD113" s="13"/>
      <c r="AE113" s="13"/>
      <c r="AT113" s="246" t="s">
        <v>158</v>
      </c>
      <c r="AU113" s="246" t="s">
        <v>82</v>
      </c>
      <c r="AV113" s="13" t="s">
        <v>80</v>
      </c>
      <c r="AW113" s="13" t="s">
        <v>33</v>
      </c>
      <c r="AX113" s="13" t="s">
        <v>72</v>
      </c>
      <c r="AY113" s="246" t="s">
        <v>147</v>
      </c>
    </row>
    <row r="114" s="14" customFormat="1">
      <c r="A114" s="14"/>
      <c r="B114" s="247"/>
      <c r="C114" s="248"/>
      <c r="D114" s="233" t="s">
        <v>158</v>
      </c>
      <c r="E114" s="249" t="s">
        <v>19</v>
      </c>
      <c r="F114" s="250" t="s">
        <v>174</v>
      </c>
      <c r="G114" s="248"/>
      <c r="H114" s="251">
        <v>2.625</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158</v>
      </c>
      <c r="AU114" s="257" t="s">
        <v>82</v>
      </c>
      <c r="AV114" s="14" t="s">
        <v>82</v>
      </c>
      <c r="AW114" s="14" t="s">
        <v>33</v>
      </c>
      <c r="AX114" s="14" t="s">
        <v>72</v>
      </c>
      <c r="AY114" s="257" t="s">
        <v>147</v>
      </c>
    </row>
    <row r="115" s="15" customFormat="1">
      <c r="A115" s="15"/>
      <c r="B115" s="258"/>
      <c r="C115" s="259"/>
      <c r="D115" s="233" t="s">
        <v>158</v>
      </c>
      <c r="E115" s="260" t="s">
        <v>19</v>
      </c>
      <c r="F115" s="261" t="s">
        <v>175</v>
      </c>
      <c r="G115" s="259"/>
      <c r="H115" s="262">
        <v>2.625</v>
      </c>
      <c r="I115" s="263"/>
      <c r="J115" s="259"/>
      <c r="K115" s="259"/>
      <c r="L115" s="264"/>
      <c r="M115" s="265"/>
      <c r="N115" s="266"/>
      <c r="O115" s="266"/>
      <c r="P115" s="266"/>
      <c r="Q115" s="266"/>
      <c r="R115" s="266"/>
      <c r="S115" s="266"/>
      <c r="T115" s="267"/>
      <c r="U115" s="15"/>
      <c r="V115" s="15"/>
      <c r="W115" s="15"/>
      <c r="X115" s="15"/>
      <c r="Y115" s="15"/>
      <c r="Z115" s="15"/>
      <c r="AA115" s="15"/>
      <c r="AB115" s="15"/>
      <c r="AC115" s="15"/>
      <c r="AD115" s="15"/>
      <c r="AE115" s="15"/>
      <c r="AT115" s="268" t="s">
        <v>158</v>
      </c>
      <c r="AU115" s="268" t="s">
        <v>82</v>
      </c>
      <c r="AV115" s="15" t="s">
        <v>167</v>
      </c>
      <c r="AW115" s="15" t="s">
        <v>33</v>
      </c>
      <c r="AX115" s="15" t="s">
        <v>72</v>
      </c>
      <c r="AY115" s="268" t="s">
        <v>147</v>
      </c>
    </row>
    <row r="116" s="13" customFormat="1">
      <c r="A116" s="13"/>
      <c r="B116" s="237"/>
      <c r="C116" s="238"/>
      <c r="D116" s="233" t="s">
        <v>158</v>
      </c>
      <c r="E116" s="239" t="s">
        <v>19</v>
      </c>
      <c r="F116" s="240" t="s">
        <v>160</v>
      </c>
      <c r="G116" s="238"/>
      <c r="H116" s="239" t="s">
        <v>19</v>
      </c>
      <c r="I116" s="241"/>
      <c r="J116" s="238"/>
      <c r="K116" s="238"/>
      <c r="L116" s="242"/>
      <c r="M116" s="243"/>
      <c r="N116" s="244"/>
      <c r="O116" s="244"/>
      <c r="P116" s="244"/>
      <c r="Q116" s="244"/>
      <c r="R116" s="244"/>
      <c r="S116" s="244"/>
      <c r="T116" s="245"/>
      <c r="U116" s="13"/>
      <c r="V116" s="13"/>
      <c r="W116" s="13"/>
      <c r="X116" s="13"/>
      <c r="Y116" s="13"/>
      <c r="Z116" s="13"/>
      <c r="AA116" s="13"/>
      <c r="AB116" s="13"/>
      <c r="AC116" s="13"/>
      <c r="AD116" s="13"/>
      <c r="AE116" s="13"/>
      <c r="AT116" s="246" t="s">
        <v>158</v>
      </c>
      <c r="AU116" s="246" t="s">
        <v>82</v>
      </c>
      <c r="AV116" s="13" t="s">
        <v>80</v>
      </c>
      <c r="AW116" s="13" t="s">
        <v>33</v>
      </c>
      <c r="AX116" s="13" t="s">
        <v>72</v>
      </c>
      <c r="AY116" s="246" t="s">
        <v>147</v>
      </c>
    </row>
    <row r="117" s="14" customFormat="1">
      <c r="A117" s="14"/>
      <c r="B117" s="247"/>
      <c r="C117" s="248"/>
      <c r="D117" s="233" t="s">
        <v>158</v>
      </c>
      <c r="E117" s="249" t="s">
        <v>19</v>
      </c>
      <c r="F117" s="250" t="s">
        <v>176</v>
      </c>
      <c r="G117" s="248"/>
      <c r="H117" s="251">
        <v>2.137</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158</v>
      </c>
      <c r="AU117" s="257" t="s">
        <v>82</v>
      </c>
      <c r="AV117" s="14" t="s">
        <v>82</v>
      </c>
      <c r="AW117" s="14" t="s">
        <v>33</v>
      </c>
      <c r="AX117" s="14" t="s">
        <v>72</v>
      </c>
      <c r="AY117" s="257" t="s">
        <v>147</v>
      </c>
    </row>
    <row r="118" s="15" customFormat="1">
      <c r="A118" s="15"/>
      <c r="B118" s="258"/>
      <c r="C118" s="259"/>
      <c r="D118" s="233" t="s">
        <v>158</v>
      </c>
      <c r="E118" s="260" t="s">
        <v>19</v>
      </c>
      <c r="F118" s="261" t="s">
        <v>175</v>
      </c>
      <c r="G118" s="259"/>
      <c r="H118" s="262">
        <v>2.137</v>
      </c>
      <c r="I118" s="263"/>
      <c r="J118" s="259"/>
      <c r="K118" s="259"/>
      <c r="L118" s="264"/>
      <c r="M118" s="265"/>
      <c r="N118" s="266"/>
      <c r="O118" s="266"/>
      <c r="P118" s="266"/>
      <c r="Q118" s="266"/>
      <c r="R118" s="266"/>
      <c r="S118" s="266"/>
      <c r="T118" s="267"/>
      <c r="U118" s="15"/>
      <c r="V118" s="15"/>
      <c r="W118" s="15"/>
      <c r="X118" s="15"/>
      <c r="Y118" s="15"/>
      <c r="Z118" s="15"/>
      <c r="AA118" s="15"/>
      <c r="AB118" s="15"/>
      <c r="AC118" s="15"/>
      <c r="AD118" s="15"/>
      <c r="AE118" s="15"/>
      <c r="AT118" s="268" t="s">
        <v>158</v>
      </c>
      <c r="AU118" s="268" t="s">
        <v>82</v>
      </c>
      <c r="AV118" s="15" t="s">
        <v>167</v>
      </c>
      <c r="AW118" s="15" t="s">
        <v>33</v>
      </c>
      <c r="AX118" s="15" t="s">
        <v>72</v>
      </c>
      <c r="AY118" s="268" t="s">
        <v>147</v>
      </c>
    </row>
    <row r="119" s="16" customFormat="1">
      <c r="A119" s="16"/>
      <c r="B119" s="269"/>
      <c r="C119" s="270"/>
      <c r="D119" s="233" t="s">
        <v>158</v>
      </c>
      <c r="E119" s="271" t="s">
        <v>19</v>
      </c>
      <c r="F119" s="272" t="s">
        <v>177</v>
      </c>
      <c r="G119" s="270"/>
      <c r="H119" s="273">
        <v>4.7620000000000005</v>
      </c>
      <c r="I119" s="274"/>
      <c r="J119" s="270"/>
      <c r="K119" s="270"/>
      <c r="L119" s="275"/>
      <c r="M119" s="276"/>
      <c r="N119" s="277"/>
      <c r="O119" s="277"/>
      <c r="P119" s="277"/>
      <c r="Q119" s="277"/>
      <c r="R119" s="277"/>
      <c r="S119" s="277"/>
      <c r="T119" s="278"/>
      <c r="U119" s="16"/>
      <c r="V119" s="16"/>
      <c r="W119" s="16"/>
      <c r="X119" s="16"/>
      <c r="Y119" s="16"/>
      <c r="Z119" s="16"/>
      <c r="AA119" s="16"/>
      <c r="AB119" s="16"/>
      <c r="AC119" s="16"/>
      <c r="AD119" s="16"/>
      <c r="AE119" s="16"/>
      <c r="AT119" s="279" t="s">
        <v>158</v>
      </c>
      <c r="AU119" s="279" t="s">
        <v>82</v>
      </c>
      <c r="AV119" s="16" t="s">
        <v>154</v>
      </c>
      <c r="AW119" s="16" t="s">
        <v>33</v>
      </c>
      <c r="AX119" s="16" t="s">
        <v>80</v>
      </c>
      <c r="AY119" s="279" t="s">
        <v>147</v>
      </c>
    </row>
    <row r="120" s="2" customFormat="1" ht="16.5" customHeight="1">
      <c r="A120" s="40"/>
      <c r="B120" s="41"/>
      <c r="C120" s="220" t="s">
        <v>154</v>
      </c>
      <c r="D120" s="220" t="s">
        <v>149</v>
      </c>
      <c r="E120" s="221" t="s">
        <v>178</v>
      </c>
      <c r="F120" s="222" t="s">
        <v>179</v>
      </c>
      <c r="G120" s="223" t="s">
        <v>180</v>
      </c>
      <c r="H120" s="224">
        <v>1</v>
      </c>
      <c r="I120" s="225"/>
      <c r="J120" s="226">
        <f>ROUND(I120*H120,2)</f>
        <v>0</v>
      </c>
      <c r="K120" s="222" t="s">
        <v>19</v>
      </c>
      <c r="L120" s="46"/>
      <c r="M120" s="227" t="s">
        <v>19</v>
      </c>
      <c r="N120" s="228" t="s">
        <v>43</v>
      </c>
      <c r="O120" s="86"/>
      <c r="P120" s="229">
        <f>O120*H120</f>
        <v>0</v>
      </c>
      <c r="Q120" s="229">
        <v>0</v>
      </c>
      <c r="R120" s="229">
        <f>Q120*H120</f>
        <v>0</v>
      </c>
      <c r="S120" s="229">
        <v>0</v>
      </c>
      <c r="T120" s="230">
        <f>S120*H120</f>
        <v>0</v>
      </c>
      <c r="U120" s="40"/>
      <c r="V120" s="40"/>
      <c r="W120" s="40"/>
      <c r="X120" s="40"/>
      <c r="Y120" s="40"/>
      <c r="Z120" s="40"/>
      <c r="AA120" s="40"/>
      <c r="AB120" s="40"/>
      <c r="AC120" s="40"/>
      <c r="AD120" s="40"/>
      <c r="AE120" s="40"/>
      <c r="AR120" s="231" t="s">
        <v>154</v>
      </c>
      <c r="AT120" s="231" t="s">
        <v>149</v>
      </c>
      <c r="AU120" s="231" t="s">
        <v>82</v>
      </c>
      <c r="AY120" s="19" t="s">
        <v>147</v>
      </c>
      <c r="BE120" s="232">
        <f>IF(N120="základní",J120,0)</f>
        <v>0</v>
      </c>
      <c r="BF120" s="232">
        <f>IF(N120="snížená",J120,0)</f>
        <v>0</v>
      </c>
      <c r="BG120" s="232">
        <f>IF(N120="zákl. přenesená",J120,0)</f>
        <v>0</v>
      </c>
      <c r="BH120" s="232">
        <f>IF(N120="sníž. přenesená",J120,0)</f>
        <v>0</v>
      </c>
      <c r="BI120" s="232">
        <f>IF(N120="nulová",J120,0)</f>
        <v>0</v>
      </c>
      <c r="BJ120" s="19" t="s">
        <v>80</v>
      </c>
      <c r="BK120" s="232">
        <f>ROUND(I120*H120,2)</f>
        <v>0</v>
      </c>
      <c r="BL120" s="19" t="s">
        <v>154</v>
      </c>
      <c r="BM120" s="231" t="s">
        <v>181</v>
      </c>
    </row>
    <row r="121" s="12" customFormat="1" ht="22.8" customHeight="1">
      <c r="A121" s="12"/>
      <c r="B121" s="204"/>
      <c r="C121" s="205"/>
      <c r="D121" s="206" t="s">
        <v>71</v>
      </c>
      <c r="E121" s="218" t="s">
        <v>167</v>
      </c>
      <c r="F121" s="218" t="s">
        <v>182</v>
      </c>
      <c r="G121" s="205"/>
      <c r="H121" s="205"/>
      <c r="I121" s="208"/>
      <c r="J121" s="219">
        <f>BK121</f>
        <v>0</v>
      </c>
      <c r="K121" s="205"/>
      <c r="L121" s="210"/>
      <c r="M121" s="211"/>
      <c r="N121" s="212"/>
      <c r="O121" s="212"/>
      <c r="P121" s="213">
        <f>SUM(P122:P130)</f>
        <v>0</v>
      </c>
      <c r="Q121" s="212"/>
      <c r="R121" s="213">
        <f>SUM(R122:R130)</f>
        <v>0.52021085</v>
      </c>
      <c r="S121" s="212"/>
      <c r="T121" s="214">
        <f>SUM(T122:T130)</f>
        <v>0</v>
      </c>
      <c r="U121" s="12"/>
      <c r="V121" s="12"/>
      <c r="W121" s="12"/>
      <c r="X121" s="12"/>
      <c r="Y121" s="12"/>
      <c r="Z121" s="12"/>
      <c r="AA121" s="12"/>
      <c r="AB121" s="12"/>
      <c r="AC121" s="12"/>
      <c r="AD121" s="12"/>
      <c r="AE121" s="12"/>
      <c r="AR121" s="215" t="s">
        <v>80</v>
      </c>
      <c r="AT121" s="216" t="s">
        <v>71</v>
      </c>
      <c r="AU121" s="216" t="s">
        <v>80</v>
      </c>
      <c r="AY121" s="215" t="s">
        <v>147</v>
      </c>
      <c r="BK121" s="217">
        <f>SUM(BK122:BK130)</f>
        <v>0</v>
      </c>
    </row>
    <row r="122" s="2" customFormat="1" ht="16.5" customHeight="1">
      <c r="A122" s="40"/>
      <c r="B122" s="41"/>
      <c r="C122" s="220" t="s">
        <v>183</v>
      </c>
      <c r="D122" s="220" t="s">
        <v>149</v>
      </c>
      <c r="E122" s="221" t="s">
        <v>184</v>
      </c>
      <c r="F122" s="222" t="s">
        <v>185</v>
      </c>
      <c r="G122" s="223" t="s">
        <v>186</v>
      </c>
      <c r="H122" s="224">
        <v>0.055</v>
      </c>
      <c r="I122" s="225"/>
      <c r="J122" s="226">
        <f>ROUND(I122*H122,2)</f>
        <v>0</v>
      </c>
      <c r="K122" s="222" t="s">
        <v>153</v>
      </c>
      <c r="L122" s="46"/>
      <c r="M122" s="227" t="s">
        <v>19</v>
      </c>
      <c r="N122" s="228" t="s">
        <v>43</v>
      </c>
      <c r="O122" s="86"/>
      <c r="P122" s="229">
        <f>O122*H122</f>
        <v>0</v>
      </c>
      <c r="Q122" s="229">
        <v>1.0900000000000001</v>
      </c>
      <c r="R122" s="229">
        <f>Q122*H122</f>
        <v>0.059950000000000003</v>
      </c>
      <c r="S122" s="229">
        <v>0</v>
      </c>
      <c r="T122" s="230">
        <f>S122*H122</f>
        <v>0</v>
      </c>
      <c r="U122" s="40"/>
      <c r="V122" s="40"/>
      <c r="W122" s="40"/>
      <c r="X122" s="40"/>
      <c r="Y122" s="40"/>
      <c r="Z122" s="40"/>
      <c r="AA122" s="40"/>
      <c r="AB122" s="40"/>
      <c r="AC122" s="40"/>
      <c r="AD122" s="40"/>
      <c r="AE122" s="40"/>
      <c r="AR122" s="231" t="s">
        <v>154</v>
      </c>
      <c r="AT122" s="231" t="s">
        <v>149</v>
      </c>
      <c r="AU122" s="231" t="s">
        <v>82</v>
      </c>
      <c r="AY122" s="19" t="s">
        <v>147</v>
      </c>
      <c r="BE122" s="232">
        <f>IF(N122="základní",J122,0)</f>
        <v>0</v>
      </c>
      <c r="BF122" s="232">
        <f>IF(N122="snížená",J122,0)</f>
        <v>0</v>
      </c>
      <c r="BG122" s="232">
        <f>IF(N122="zákl. přenesená",J122,0)</f>
        <v>0</v>
      </c>
      <c r="BH122" s="232">
        <f>IF(N122="sníž. přenesená",J122,0)</f>
        <v>0</v>
      </c>
      <c r="BI122" s="232">
        <f>IF(N122="nulová",J122,0)</f>
        <v>0</v>
      </c>
      <c r="BJ122" s="19" t="s">
        <v>80</v>
      </c>
      <c r="BK122" s="232">
        <f>ROUND(I122*H122,2)</f>
        <v>0</v>
      </c>
      <c r="BL122" s="19" t="s">
        <v>154</v>
      </c>
      <c r="BM122" s="231" t="s">
        <v>187</v>
      </c>
    </row>
    <row r="123" s="2" customFormat="1">
      <c r="A123" s="40"/>
      <c r="B123" s="41"/>
      <c r="C123" s="42"/>
      <c r="D123" s="233" t="s">
        <v>156</v>
      </c>
      <c r="E123" s="42"/>
      <c r="F123" s="234" t="s">
        <v>188</v>
      </c>
      <c r="G123" s="42"/>
      <c r="H123" s="42"/>
      <c r="I123" s="138"/>
      <c r="J123" s="42"/>
      <c r="K123" s="42"/>
      <c r="L123" s="46"/>
      <c r="M123" s="235"/>
      <c r="N123" s="236"/>
      <c r="O123" s="86"/>
      <c r="P123" s="86"/>
      <c r="Q123" s="86"/>
      <c r="R123" s="86"/>
      <c r="S123" s="86"/>
      <c r="T123" s="87"/>
      <c r="U123" s="40"/>
      <c r="V123" s="40"/>
      <c r="W123" s="40"/>
      <c r="X123" s="40"/>
      <c r="Y123" s="40"/>
      <c r="Z123" s="40"/>
      <c r="AA123" s="40"/>
      <c r="AB123" s="40"/>
      <c r="AC123" s="40"/>
      <c r="AD123" s="40"/>
      <c r="AE123" s="40"/>
      <c r="AT123" s="19" t="s">
        <v>156</v>
      </c>
      <c r="AU123" s="19" t="s">
        <v>82</v>
      </c>
    </row>
    <row r="124" s="13" customFormat="1">
      <c r="A124" s="13"/>
      <c r="B124" s="237"/>
      <c r="C124" s="238"/>
      <c r="D124" s="233" t="s">
        <v>158</v>
      </c>
      <c r="E124" s="239" t="s">
        <v>19</v>
      </c>
      <c r="F124" s="240" t="s">
        <v>189</v>
      </c>
      <c r="G124" s="238"/>
      <c r="H124" s="239" t="s">
        <v>19</v>
      </c>
      <c r="I124" s="241"/>
      <c r="J124" s="238"/>
      <c r="K124" s="238"/>
      <c r="L124" s="242"/>
      <c r="M124" s="243"/>
      <c r="N124" s="244"/>
      <c r="O124" s="244"/>
      <c r="P124" s="244"/>
      <c r="Q124" s="244"/>
      <c r="R124" s="244"/>
      <c r="S124" s="244"/>
      <c r="T124" s="245"/>
      <c r="U124" s="13"/>
      <c r="V124" s="13"/>
      <c r="W124" s="13"/>
      <c r="X124" s="13"/>
      <c r="Y124" s="13"/>
      <c r="Z124" s="13"/>
      <c r="AA124" s="13"/>
      <c r="AB124" s="13"/>
      <c r="AC124" s="13"/>
      <c r="AD124" s="13"/>
      <c r="AE124" s="13"/>
      <c r="AT124" s="246" t="s">
        <v>158</v>
      </c>
      <c r="AU124" s="246" t="s">
        <v>82</v>
      </c>
      <c r="AV124" s="13" t="s">
        <v>80</v>
      </c>
      <c r="AW124" s="13" t="s">
        <v>33</v>
      </c>
      <c r="AX124" s="13" t="s">
        <v>72</v>
      </c>
      <c r="AY124" s="246" t="s">
        <v>147</v>
      </c>
    </row>
    <row r="125" s="14" customFormat="1">
      <c r="A125" s="14"/>
      <c r="B125" s="247"/>
      <c r="C125" s="248"/>
      <c r="D125" s="233" t="s">
        <v>158</v>
      </c>
      <c r="E125" s="249" t="s">
        <v>19</v>
      </c>
      <c r="F125" s="250" t="s">
        <v>190</v>
      </c>
      <c r="G125" s="248"/>
      <c r="H125" s="251">
        <v>0.021999999999999999</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158</v>
      </c>
      <c r="AU125" s="257" t="s">
        <v>82</v>
      </c>
      <c r="AV125" s="14" t="s">
        <v>82</v>
      </c>
      <c r="AW125" s="14" t="s">
        <v>33</v>
      </c>
      <c r="AX125" s="14" t="s">
        <v>72</v>
      </c>
      <c r="AY125" s="257" t="s">
        <v>147</v>
      </c>
    </row>
    <row r="126" s="14" customFormat="1">
      <c r="A126" s="14"/>
      <c r="B126" s="247"/>
      <c r="C126" s="248"/>
      <c r="D126" s="233" t="s">
        <v>158</v>
      </c>
      <c r="E126" s="249" t="s">
        <v>19</v>
      </c>
      <c r="F126" s="250" t="s">
        <v>191</v>
      </c>
      <c r="G126" s="248"/>
      <c r="H126" s="251">
        <v>0.033000000000000002</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158</v>
      </c>
      <c r="AU126" s="257" t="s">
        <v>82</v>
      </c>
      <c r="AV126" s="14" t="s">
        <v>82</v>
      </c>
      <c r="AW126" s="14" t="s">
        <v>33</v>
      </c>
      <c r="AX126" s="14" t="s">
        <v>72</v>
      </c>
      <c r="AY126" s="257" t="s">
        <v>147</v>
      </c>
    </row>
    <row r="127" s="16" customFormat="1">
      <c r="A127" s="16"/>
      <c r="B127" s="269"/>
      <c r="C127" s="270"/>
      <c r="D127" s="233" t="s">
        <v>158</v>
      </c>
      <c r="E127" s="271" t="s">
        <v>19</v>
      </c>
      <c r="F127" s="272" t="s">
        <v>177</v>
      </c>
      <c r="G127" s="270"/>
      <c r="H127" s="273">
        <v>0.055</v>
      </c>
      <c r="I127" s="274"/>
      <c r="J127" s="270"/>
      <c r="K127" s="270"/>
      <c r="L127" s="275"/>
      <c r="M127" s="276"/>
      <c r="N127" s="277"/>
      <c r="O127" s="277"/>
      <c r="P127" s="277"/>
      <c r="Q127" s="277"/>
      <c r="R127" s="277"/>
      <c r="S127" s="277"/>
      <c r="T127" s="278"/>
      <c r="U127" s="16"/>
      <c r="V127" s="16"/>
      <c r="W127" s="16"/>
      <c r="X127" s="16"/>
      <c r="Y127" s="16"/>
      <c r="Z127" s="16"/>
      <c r="AA127" s="16"/>
      <c r="AB127" s="16"/>
      <c r="AC127" s="16"/>
      <c r="AD127" s="16"/>
      <c r="AE127" s="16"/>
      <c r="AT127" s="279" t="s">
        <v>158</v>
      </c>
      <c r="AU127" s="279" t="s">
        <v>82</v>
      </c>
      <c r="AV127" s="16" t="s">
        <v>154</v>
      </c>
      <c r="AW127" s="16" t="s">
        <v>33</v>
      </c>
      <c r="AX127" s="16" t="s">
        <v>80</v>
      </c>
      <c r="AY127" s="279" t="s">
        <v>147</v>
      </c>
    </row>
    <row r="128" s="2" customFormat="1" ht="21.75" customHeight="1">
      <c r="A128" s="40"/>
      <c r="B128" s="41"/>
      <c r="C128" s="220" t="s">
        <v>192</v>
      </c>
      <c r="D128" s="220" t="s">
        <v>149</v>
      </c>
      <c r="E128" s="221" t="s">
        <v>193</v>
      </c>
      <c r="F128" s="222" t="s">
        <v>194</v>
      </c>
      <c r="G128" s="223" t="s">
        <v>152</v>
      </c>
      <c r="H128" s="224">
        <v>7.8049999999999997</v>
      </c>
      <c r="I128" s="225"/>
      <c r="J128" s="226">
        <f>ROUND(I128*H128,2)</f>
        <v>0</v>
      </c>
      <c r="K128" s="222" t="s">
        <v>153</v>
      </c>
      <c r="L128" s="46"/>
      <c r="M128" s="227" t="s">
        <v>19</v>
      </c>
      <c r="N128" s="228" t="s">
        <v>43</v>
      </c>
      <c r="O128" s="86"/>
      <c r="P128" s="229">
        <f>O128*H128</f>
        <v>0</v>
      </c>
      <c r="Q128" s="229">
        <v>0.058970000000000002</v>
      </c>
      <c r="R128" s="229">
        <f>Q128*H128</f>
        <v>0.46026085</v>
      </c>
      <c r="S128" s="229">
        <v>0</v>
      </c>
      <c r="T128" s="230">
        <f>S128*H128</f>
        <v>0</v>
      </c>
      <c r="U128" s="40"/>
      <c r="V128" s="40"/>
      <c r="W128" s="40"/>
      <c r="X128" s="40"/>
      <c r="Y128" s="40"/>
      <c r="Z128" s="40"/>
      <c r="AA128" s="40"/>
      <c r="AB128" s="40"/>
      <c r="AC128" s="40"/>
      <c r="AD128" s="40"/>
      <c r="AE128" s="40"/>
      <c r="AR128" s="231" t="s">
        <v>154</v>
      </c>
      <c r="AT128" s="231" t="s">
        <v>149</v>
      </c>
      <c r="AU128" s="231" t="s">
        <v>82</v>
      </c>
      <c r="AY128" s="19" t="s">
        <v>147</v>
      </c>
      <c r="BE128" s="232">
        <f>IF(N128="základní",J128,0)</f>
        <v>0</v>
      </c>
      <c r="BF128" s="232">
        <f>IF(N128="snížená",J128,0)</f>
        <v>0</v>
      </c>
      <c r="BG128" s="232">
        <f>IF(N128="zákl. přenesená",J128,0)</f>
        <v>0</v>
      </c>
      <c r="BH128" s="232">
        <f>IF(N128="sníž. přenesená",J128,0)</f>
        <v>0</v>
      </c>
      <c r="BI128" s="232">
        <f>IF(N128="nulová",J128,0)</f>
        <v>0</v>
      </c>
      <c r="BJ128" s="19" t="s">
        <v>80</v>
      </c>
      <c r="BK128" s="232">
        <f>ROUND(I128*H128,2)</f>
        <v>0</v>
      </c>
      <c r="BL128" s="19" t="s">
        <v>154</v>
      </c>
      <c r="BM128" s="231" t="s">
        <v>195</v>
      </c>
    </row>
    <row r="129" s="13" customFormat="1">
      <c r="A129" s="13"/>
      <c r="B129" s="237"/>
      <c r="C129" s="238"/>
      <c r="D129" s="233" t="s">
        <v>158</v>
      </c>
      <c r="E129" s="239" t="s">
        <v>19</v>
      </c>
      <c r="F129" s="240" t="s">
        <v>196</v>
      </c>
      <c r="G129" s="238"/>
      <c r="H129" s="239" t="s">
        <v>19</v>
      </c>
      <c r="I129" s="241"/>
      <c r="J129" s="238"/>
      <c r="K129" s="238"/>
      <c r="L129" s="242"/>
      <c r="M129" s="243"/>
      <c r="N129" s="244"/>
      <c r="O129" s="244"/>
      <c r="P129" s="244"/>
      <c r="Q129" s="244"/>
      <c r="R129" s="244"/>
      <c r="S129" s="244"/>
      <c r="T129" s="245"/>
      <c r="U129" s="13"/>
      <c r="V129" s="13"/>
      <c r="W129" s="13"/>
      <c r="X129" s="13"/>
      <c r="Y129" s="13"/>
      <c r="Z129" s="13"/>
      <c r="AA129" s="13"/>
      <c r="AB129" s="13"/>
      <c r="AC129" s="13"/>
      <c r="AD129" s="13"/>
      <c r="AE129" s="13"/>
      <c r="AT129" s="246" t="s">
        <v>158</v>
      </c>
      <c r="AU129" s="246" t="s">
        <v>82</v>
      </c>
      <c r="AV129" s="13" t="s">
        <v>80</v>
      </c>
      <c r="AW129" s="13" t="s">
        <v>33</v>
      </c>
      <c r="AX129" s="13" t="s">
        <v>72</v>
      </c>
      <c r="AY129" s="246" t="s">
        <v>147</v>
      </c>
    </row>
    <row r="130" s="14" customFormat="1">
      <c r="A130" s="14"/>
      <c r="B130" s="247"/>
      <c r="C130" s="248"/>
      <c r="D130" s="233" t="s">
        <v>158</v>
      </c>
      <c r="E130" s="249" t="s">
        <v>19</v>
      </c>
      <c r="F130" s="250" t="s">
        <v>197</v>
      </c>
      <c r="G130" s="248"/>
      <c r="H130" s="251">
        <v>7.8049999999999997</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158</v>
      </c>
      <c r="AU130" s="257" t="s">
        <v>82</v>
      </c>
      <c r="AV130" s="14" t="s">
        <v>82</v>
      </c>
      <c r="AW130" s="14" t="s">
        <v>33</v>
      </c>
      <c r="AX130" s="14" t="s">
        <v>80</v>
      </c>
      <c r="AY130" s="257" t="s">
        <v>147</v>
      </c>
    </row>
    <row r="131" s="12" customFormat="1" ht="22.8" customHeight="1">
      <c r="A131" s="12"/>
      <c r="B131" s="204"/>
      <c r="C131" s="205"/>
      <c r="D131" s="206" t="s">
        <v>71</v>
      </c>
      <c r="E131" s="218" t="s">
        <v>192</v>
      </c>
      <c r="F131" s="218" t="s">
        <v>198</v>
      </c>
      <c r="G131" s="205"/>
      <c r="H131" s="205"/>
      <c r="I131" s="208"/>
      <c r="J131" s="219">
        <f>BK131</f>
        <v>0</v>
      </c>
      <c r="K131" s="205"/>
      <c r="L131" s="210"/>
      <c r="M131" s="211"/>
      <c r="N131" s="212"/>
      <c r="O131" s="212"/>
      <c r="P131" s="213">
        <f>SUM(P132:P167)</f>
        <v>0</v>
      </c>
      <c r="Q131" s="212"/>
      <c r="R131" s="213">
        <f>SUM(R132:R167)</f>
        <v>9.8316335600000002</v>
      </c>
      <c r="S131" s="212"/>
      <c r="T131" s="214">
        <f>SUM(T132:T167)</f>
        <v>0</v>
      </c>
      <c r="U131" s="12"/>
      <c r="V131" s="12"/>
      <c r="W131" s="12"/>
      <c r="X131" s="12"/>
      <c r="Y131" s="12"/>
      <c r="Z131" s="12"/>
      <c r="AA131" s="12"/>
      <c r="AB131" s="12"/>
      <c r="AC131" s="12"/>
      <c r="AD131" s="12"/>
      <c r="AE131" s="12"/>
      <c r="AR131" s="215" t="s">
        <v>80</v>
      </c>
      <c r="AT131" s="216" t="s">
        <v>71</v>
      </c>
      <c r="AU131" s="216" t="s">
        <v>80</v>
      </c>
      <c r="AY131" s="215" t="s">
        <v>147</v>
      </c>
      <c r="BK131" s="217">
        <f>SUM(BK132:BK167)</f>
        <v>0</v>
      </c>
    </row>
    <row r="132" s="2" customFormat="1" ht="21.75" customHeight="1">
      <c r="A132" s="40"/>
      <c r="B132" s="41"/>
      <c r="C132" s="220" t="s">
        <v>199</v>
      </c>
      <c r="D132" s="220" t="s">
        <v>149</v>
      </c>
      <c r="E132" s="221" t="s">
        <v>200</v>
      </c>
      <c r="F132" s="222" t="s">
        <v>201</v>
      </c>
      <c r="G132" s="223" t="s">
        <v>152</v>
      </c>
      <c r="H132" s="224">
        <v>67</v>
      </c>
      <c r="I132" s="225"/>
      <c r="J132" s="226">
        <f>ROUND(I132*H132,2)</f>
        <v>0</v>
      </c>
      <c r="K132" s="222" t="s">
        <v>153</v>
      </c>
      <c r="L132" s="46"/>
      <c r="M132" s="227" t="s">
        <v>19</v>
      </c>
      <c r="N132" s="228" t="s">
        <v>43</v>
      </c>
      <c r="O132" s="86"/>
      <c r="P132" s="229">
        <f>O132*H132</f>
        <v>0</v>
      </c>
      <c r="Q132" s="229">
        <v>0.0057000000000000002</v>
      </c>
      <c r="R132" s="229">
        <f>Q132*H132</f>
        <v>0.38190000000000002</v>
      </c>
      <c r="S132" s="229">
        <v>0</v>
      </c>
      <c r="T132" s="230">
        <f>S132*H132</f>
        <v>0</v>
      </c>
      <c r="U132" s="40"/>
      <c r="V132" s="40"/>
      <c r="W132" s="40"/>
      <c r="X132" s="40"/>
      <c r="Y132" s="40"/>
      <c r="Z132" s="40"/>
      <c r="AA132" s="40"/>
      <c r="AB132" s="40"/>
      <c r="AC132" s="40"/>
      <c r="AD132" s="40"/>
      <c r="AE132" s="40"/>
      <c r="AR132" s="231" t="s">
        <v>154</v>
      </c>
      <c r="AT132" s="231" t="s">
        <v>149</v>
      </c>
      <c r="AU132" s="231" t="s">
        <v>82</v>
      </c>
      <c r="AY132" s="19" t="s">
        <v>147</v>
      </c>
      <c r="BE132" s="232">
        <f>IF(N132="základní",J132,0)</f>
        <v>0</v>
      </c>
      <c r="BF132" s="232">
        <f>IF(N132="snížená",J132,0)</f>
        <v>0</v>
      </c>
      <c r="BG132" s="232">
        <f>IF(N132="zákl. přenesená",J132,0)</f>
        <v>0</v>
      </c>
      <c r="BH132" s="232">
        <f>IF(N132="sníž. přenesená",J132,0)</f>
        <v>0</v>
      </c>
      <c r="BI132" s="232">
        <f>IF(N132="nulová",J132,0)</f>
        <v>0</v>
      </c>
      <c r="BJ132" s="19" t="s">
        <v>80</v>
      </c>
      <c r="BK132" s="232">
        <f>ROUND(I132*H132,2)</f>
        <v>0</v>
      </c>
      <c r="BL132" s="19" t="s">
        <v>154</v>
      </c>
      <c r="BM132" s="231" t="s">
        <v>202</v>
      </c>
    </row>
    <row r="133" s="2" customFormat="1">
      <c r="A133" s="40"/>
      <c r="B133" s="41"/>
      <c r="C133" s="42"/>
      <c r="D133" s="233" t="s">
        <v>156</v>
      </c>
      <c r="E133" s="42"/>
      <c r="F133" s="234" t="s">
        <v>203</v>
      </c>
      <c r="G133" s="42"/>
      <c r="H133" s="42"/>
      <c r="I133" s="138"/>
      <c r="J133" s="42"/>
      <c r="K133" s="42"/>
      <c r="L133" s="46"/>
      <c r="M133" s="235"/>
      <c r="N133" s="236"/>
      <c r="O133" s="86"/>
      <c r="P133" s="86"/>
      <c r="Q133" s="86"/>
      <c r="R133" s="86"/>
      <c r="S133" s="86"/>
      <c r="T133" s="87"/>
      <c r="U133" s="40"/>
      <c r="V133" s="40"/>
      <c r="W133" s="40"/>
      <c r="X133" s="40"/>
      <c r="Y133" s="40"/>
      <c r="Z133" s="40"/>
      <c r="AA133" s="40"/>
      <c r="AB133" s="40"/>
      <c r="AC133" s="40"/>
      <c r="AD133" s="40"/>
      <c r="AE133" s="40"/>
      <c r="AT133" s="19" t="s">
        <v>156</v>
      </c>
      <c r="AU133" s="19" t="s">
        <v>82</v>
      </c>
    </row>
    <row r="134" s="13" customFormat="1">
      <c r="A134" s="13"/>
      <c r="B134" s="237"/>
      <c r="C134" s="238"/>
      <c r="D134" s="233" t="s">
        <v>158</v>
      </c>
      <c r="E134" s="239" t="s">
        <v>19</v>
      </c>
      <c r="F134" s="240" t="s">
        <v>204</v>
      </c>
      <c r="G134" s="238"/>
      <c r="H134" s="239" t="s">
        <v>19</v>
      </c>
      <c r="I134" s="241"/>
      <c r="J134" s="238"/>
      <c r="K134" s="238"/>
      <c r="L134" s="242"/>
      <c r="M134" s="243"/>
      <c r="N134" s="244"/>
      <c r="O134" s="244"/>
      <c r="P134" s="244"/>
      <c r="Q134" s="244"/>
      <c r="R134" s="244"/>
      <c r="S134" s="244"/>
      <c r="T134" s="245"/>
      <c r="U134" s="13"/>
      <c r="V134" s="13"/>
      <c r="W134" s="13"/>
      <c r="X134" s="13"/>
      <c r="Y134" s="13"/>
      <c r="Z134" s="13"/>
      <c r="AA134" s="13"/>
      <c r="AB134" s="13"/>
      <c r="AC134" s="13"/>
      <c r="AD134" s="13"/>
      <c r="AE134" s="13"/>
      <c r="AT134" s="246" t="s">
        <v>158</v>
      </c>
      <c r="AU134" s="246" t="s">
        <v>82</v>
      </c>
      <c r="AV134" s="13" t="s">
        <v>80</v>
      </c>
      <c r="AW134" s="13" t="s">
        <v>33</v>
      </c>
      <c r="AX134" s="13" t="s">
        <v>72</v>
      </c>
      <c r="AY134" s="246" t="s">
        <v>147</v>
      </c>
    </row>
    <row r="135" s="14" customFormat="1">
      <c r="A135" s="14"/>
      <c r="B135" s="247"/>
      <c r="C135" s="248"/>
      <c r="D135" s="233" t="s">
        <v>158</v>
      </c>
      <c r="E135" s="249" t="s">
        <v>19</v>
      </c>
      <c r="F135" s="250" t="s">
        <v>205</v>
      </c>
      <c r="G135" s="248"/>
      <c r="H135" s="251">
        <v>67</v>
      </c>
      <c r="I135" s="252"/>
      <c r="J135" s="248"/>
      <c r="K135" s="248"/>
      <c r="L135" s="253"/>
      <c r="M135" s="254"/>
      <c r="N135" s="255"/>
      <c r="O135" s="255"/>
      <c r="P135" s="255"/>
      <c r="Q135" s="255"/>
      <c r="R135" s="255"/>
      <c r="S135" s="255"/>
      <c r="T135" s="256"/>
      <c r="U135" s="14"/>
      <c r="V135" s="14"/>
      <c r="W135" s="14"/>
      <c r="X135" s="14"/>
      <c r="Y135" s="14"/>
      <c r="Z135" s="14"/>
      <c r="AA135" s="14"/>
      <c r="AB135" s="14"/>
      <c r="AC135" s="14"/>
      <c r="AD135" s="14"/>
      <c r="AE135" s="14"/>
      <c r="AT135" s="257" t="s">
        <v>158</v>
      </c>
      <c r="AU135" s="257" t="s">
        <v>82</v>
      </c>
      <c r="AV135" s="14" t="s">
        <v>82</v>
      </c>
      <c r="AW135" s="14" t="s">
        <v>33</v>
      </c>
      <c r="AX135" s="14" t="s">
        <v>80</v>
      </c>
      <c r="AY135" s="257" t="s">
        <v>147</v>
      </c>
    </row>
    <row r="136" s="2" customFormat="1" ht="16.5" customHeight="1">
      <c r="A136" s="40"/>
      <c r="B136" s="41"/>
      <c r="C136" s="220" t="s">
        <v>206</v>
      </c>
      <c r="D136" s="220" t="s">
        <v>149</v>
      </c>
      <c r="E136" s="221" t="s">
        <v>207</v>
      </c>
      <c r="F136" s="222" t="s">
        <v>208</v>
      </c>
      <c r="G136" s="223" t="s">
        <v>152</v>
      </c>
      <c r="H136" s="224">
        <v>15.609</v>
      </c>
      <c r="I136" s="225"/>
      <c r="J136" s="226">
        <f>ROUND(I136*H136,2)</f>
        <v>0</v>
      </c>
      <c r="K136" s="222" t="s">
        <v>153</v>
      </c>
      <c r="L136" s="46"/>
      <c r="M136" s="227" t="s">
        <v>19</v>
      </c>
      <c r="N136" s="228" t="s">
        <v>43</v>
      </c>
      <c r="O136" s="86"/>
      <c r="P136" s="229">
        <f>O136*H136</f>
        <v>0</v>
      </c>
      <c r="Q136" s="229">
        <v>0.00025999999999999998</v>
      </c>
      <c r="R136" s="229">
        <f>Q136*H136</f>
        <v>0.0040583399999999997</v>
      </c>
      <c r="S136" s="229">
        <v>0</v>
      </c>
      <c r="T136" s="230">
        <f>S136*H136</f>
        <v>0</v>
      </c>
      <c r="U136" s="40"/>
      <c r="V136" s="40"/>
      <c r="W136" s="40"/>
      <c r="X136" s="40"/>
      <c r="Y136" s="40"/>
      <c r="Z136" s="40"/>
      <c r="AA136" s="40"/>
      <c r="AB136" s="40"/>
      <c r="AC136" s="40"/>
      <c r="AD136" s="40"/>
      <c r="AE136" s="40"/>
      <c r="AR136" s="231" t="s">
        <v>154</v>
      </c>
      <c r="AT136" s="231" t="s">
        <v>149</v>
      </c>
      <c r="AU136" s="231" t="s">
        <v>82</v>
      </c>
      <c r="AY136" s="19" t="s">
        <v>147</v>
      </c>
      <c r="BE136" s="232">
        <f>IF(N136="základní",J136,0)</f>
        <v>0</v>
      </c>
      <c r="BF136" s="232">
        <f>IF(N136="snížená",J136,0)</f>
        <v>0</v>
      </c>
      <c r="BG136" s="232">
        <f>IF(N136="zákl. přenesená",J136,0)</f>
        <v>0</v>
      </c>
      <c r="BH136" s="232">
        <f>IF(N136="sníž. přenesená",J136,0)</f>
        <v>0</v>
      </c>
      <c r="BI136" s="232">
        <f>IF(N136="nulová",J136,0)</f>
        <v>0</v>
      </c>
      <c r="BJ136" s="19" t="s">
        <v>80</v>
      </c>
      <c r="BK136" s="232">
        <f>ROUND(I136*H136,2)</f>
        <v>0</v>
      </c>
      <c r="BL136" s="19" t="s">
        <v>154</v>
      </c>
      <c r="BM136" s="231" t="s">
        <v>209</v>
      </c>
    </row>
    <row r="137" s="13" customFormat="1">
      <c r="A137" s="13"/>
      <c r="B137" s="237"/>
      <c r="C137" s="238"/>
      <c r="D137" s="233" t="s">
        <v>158</v>
      </c>
      <c r="E137" s="239" t="s">
        <v>19</v>
      </c>
      <c r="F137" s="240" t="s">
        <v>196</v>
      </c>
      <c r="G137" s="238"/>
      <c r="H137" s="239" t="s">
        <v>19</v>
      </c>
      <c r="I137" s="241"/>
      <c r="J137" s="238"/>
      <c r="K137" s="238"/>
      <c r="L137" s="242"/>
      <c r="M137" s="243"/>
      <c r="N137" s="244"/>
      <c r="O137" s="244"/>
      <c r="P137" s="244"/>
      <c r="Q137" s="244"/>
      <c r="R137" s="244"/>
      <c r="S137" s="244"/>
      <c r="T137" s="245"/>
      <c r="U137" s="13"/>
      <c r="V137" s="13"/>
      <c r="W137" s="13"/>
      <c r="X137" s="13"/>
      <c r="Y137" s="13"/>
      <c r="Z137" s="13"/>
      <c r="AA137" s="13"/>
      <c r="AB137" s="13"/>
      <c r="AC137" s="13"/>
      <c r="AD137" s="13"/>
      <c r="AE137" s="13"/>
      <c r="AT137" s="246" t="s">
        <v>158</v>
      </c>
      <c r="AU137" s="246" t="s">
        <v>82</v>
      </c>
      <c r="AV137" s="13" t="s">
        <v>80</v>
      </c>
      <c r="AW137" s="13" t="s">
        <v>33</v>
      </c>
      <c r="AX137" s="13" t="s">
        <v>72</v>
      </c>
      <c r="AY137" s="246" t="s">
        <v>147</v>
      </c>
    </row>
    <row r="138" s="14" customFormat="1">
      <c r="A138" s="14"/>
      <c r="B138" s="247"/>
      <c r="C138" s="248"/>
      <c r="D138" s="233" t="s">
        <v>158</v>
      </c>
      <c r="E138" s="249" t="s">
        <v>19</v>
      </c>
      <c r="F138" s="250" t="s">
        <v>210</v>
      </c>
      <c r="G138" s="248"/>
      <c r="H138" s="251">
        <v>15.609</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158</v>
      </c>
      <c r="AU138" s="257" t="s">
        <v>82</v>
      </c>
      <c r="AV138" s="14" t="s">
        <v>82</v>
      </c>
      <c r="AW138" s="14" t="s">
        <v>33</v>
      </c>
      <c r="AX138" s="14" t="s">
        <v>80</v>
      </c>
      <c r="AY138" s="257" t="s">
        <v>147</v>
      </c>
    </row>
    <row r="139" s="2" customFormat="1" ht="21.75" customHeight="1">
      <c r="A139" s="40"/>
      <c r="B139" s="41"/>
      <c r="C139" s="220" t="s">
        <v>211</v>
      </c>
      <c r="D139" s="220" t="s">
        <v>149</v>
      </c>
      <c r="E139" s="221" t="s">
        <v>212</v>
      </c>
      <c r="F139" s="222" t="s">
        <v>213</v>
      </c>
      <c r="G139" s="223" t="s">
        <v>152</v>
      </c>
      <c r="H139" s="224">
        <v>10.535</v>
      </c>
      <c r="I139" s="225"/>
      <c r="J139" s="226">
        <f>ROUND(I139*H139,2)</f>
        <v>0</v>
      </c>
      <c r="K139" s="222" t="s">
        <v>153</v>
      </c>
      <c r="L139" s="46"/>
      <c r="M139" s="227" t="s">
        <v>19</v>
      </c>
      <c r="N139" s="228" t="s">
        <v>43</v>
      </c>
      <c r="O139" s="86"/>
      <c r="P139" s="229">
        <f>O139*H139</f>
        <v>0</v>
      </c>
      <c r="Q139" s="229">
        <v>0.018380000000000001</v>
      </c>
      <c r="R139" s="229">
        <f>Q139*H139</f>
        <v>0.19363330000000001</v>
      </c>
      <c r="S139" s="229">
        <v>0</v>
      </c>
      <c r="T139" s="230">
        <f>S139*H139</f>
        <v>0</v>
      </c>
      <c r="U139" s="40"/>
      <c r="V139" s="40"/>
      <c r="W139" s="40"/>
      <c r="X139" s="40"/>
      <c r="Y139" s="40"/>
      <c r="Z139" s="40"/>
      <c r="AA139" s="40"/>
      <c r="AB139" s="40"/>
      <c r="AC139" s="40"/>
      <c r="AD139" s="40"/>
      <c r="AE139" s="40"/>
      <c r="AR139" s="231" t="s">
        <v>154</v>
      </c>
      <c r="AT139" s="231" t="s">
        <v>149</v>
      </c>
      <c r="AU139" s="231" t="s">
        <v>82</v>
      </c>
      <c r="AY139" s="19" t="s">
        <v>147</v>
      </c>
      <c r="BE139" s="232">
        <f>IF(N139="základní",J139,0)</f>
        <v>0</v>
      </c>
      <c r="BF139" s="232">
        <f>IF(N139="snížená",J139,0)</f>
        <v>0</v>
      </c>
      <c r="BG139" s="232">
        <f>IF(N139="zákl. přenesená",J139,0)</f>
        <v>0</v>
      </c>
      <c r="BH139" s="232">
        <f>IF(N139="sníž. přenesená",J139,0)</f>
        <v>0</v>
      </c>
      <c r="BI139" s="232">
        <f>IF(N139="nulová",J139,0)</f>
        <v>0</v>
      </c>
      <c r="BJ139" s="19" t="s">
        <v>80</v>
      </c>
      <c r="BK139" s="232">
        <f>ROUND(I139*H139,2)</f>
        <v>0</v>
      </c>
      <c r="BL139" s="19" t="s">
        <v>154</v>
      </c>
      <c r="BM139" s="231" t="s">
        <v>214</v>
      </c>
    </row>
    <row r="140" s="2" customFormat="1">
      <c r="A140" s="40"/>
      <c r="B140" s="41"/>
      <c r="C140" s="42"/>
      <c r="D140" s="233" t="s">
        <v>156</v>
      </c>
      <c r="E140" s="42"/>
      <c r="F140" s="234" t="s">
        <v>215</v>
      </c>
      <c r="G140" s="42"/>
      <c r="H140" s="42"/>
      <c r="I140" s="138"/>
      <c r="J140" s="42"/>
      <c r="K140" s="42"/>
      <c r="L140" s="46"/>
      <c r="M140" s="235"/>
      <c r="N140" s="236"/>
      <c r="O140" s="86"/>
      <c r="P140" s="86"/>
      <c r="Q140" s="86"/>
      <c r="R140" s="86"/>
      <c r="S140" s="86"/>
      <c r="T140" s="87"/>
      <c r="U140" s="40"/>
      <c r="V140" s="40"/>
      <c r="W140" s="40"/>
      <c r="X140" s="40"/>
      <c r="Y140" s="40"/>
      <c r="Z140" s="40"/>
      <c r="AA140" s="40"/>
      <c r="AB140" s="40"/>
      <c r="AC140" s="40"/>
      <c r="AD140" s="40"/>
      <c r="AE140" s="40"/>
      <c r="AT140" s="19" t="s">
        <v>156</v>
      </c>
      <c r="AU140" s="19" t="s">
        <v>82</v>
      </c>
    </row>
    <row r="141" s="13" customFormat="1">
      <c r="A141" s="13"/>
      <c r="B141" s="237"/>
      <c r="C141" s="238"/>
      <c r="D141" s="233" t="s">
        <v>158</v>
      </c>
      <c r="E141" s="239" t="s">
        <v>19</v>
      </c>
      <c r="F141" s="240" t="s">
        <v>196</v>
      </c>
      <c r="G141" s="238"/>
      <c r="H141" s="239" t="s">
        <v>19</v>
      </c>
      <c r="I141" s="241"/>
      <c r="J141" s="238"/>
      <c r="K141" s="238"/>
      <c r="L141" s="242"/>
      <c r="M141" s="243"/>
      <c r="N141" s="244"/>
      <c r="O141" s="244"/>
      <c r="P141" s="244"/>
      <c r="Q141" s="244"/>
      <c r="R141" s="244"/>
      <c r="S141" s="244"/>
      <c r="T141" s="245"/>
      <c r="U141" s="13"/>
      <c r="V141" s="13"/>
      <c r="W141" s="13"/>
      <c r="X141" s="13"/>
      <c r="Y141" s="13"/>
      <c r="Z141" s="13"/>
      <c r="AA141" s="13"/>
      <c r="AB141" s="13"/>
      <c r="AC141" s="13"/>
      <c r="AD141" s="13"/>
      <c r="AE141" s="13"/>
      <c r="AT141" s="246" t="s">
        <v>158</v>
      </c>
      <c r="AU141" s="246" t="s">
        <v>82</v>
      </c>
      <c r="AV141" s="13" t="s">
        <v>80</v>
      </c>
      <c r="AW141" s="13" t="s">
        <v>33</v>
      </c>
      <c r="AX141" s="13" t="s">
        <v>72</v>
      </c>
      <c r="AY141" s="246" t="s">
        <v>147</v>
      </c>
    </row>
    <row r="142" s="14" customFormat="1">
      <c r="A142" s="14"/>
      <c r="B142" s="247"/>
      <c r="C142" s="248"/>
      <c r="D142" s="233" t="s">
        <v>158</v>
      </c>
      <c r="E142" s="249" t="s">
        <v>19</v>
      </c>
      <c r="F142" s="250" t="s">
        <v>197</v>
      </c>
      <c r="G142" s="248"/>
      <c r="H142" s="251">
        <v>7.8049999999999997</v>
      </c>
      <c r="I142" s="252"/>
      <c r="J142" s="248"/>
      <c r="K142" s="248"/>
      <c r="L142" s="253"/>
      <c r="M142" s="254"/>
      <c r="N142" s="255"/>
      <c r="O142" s="255"/>
      <c r="P142" s="255"/>
      <c r="Q142" s="255"/>
      <c r="R142" s="255"/>
      <c r="S142" s="255"/>
      <c r="T142" s="256"/>
      <c r="U142" s="14"/>
      <c r="V142" s="14"/>
      <c r="W142" s="14"/>
      <c r="X142" s="14"/>
      <c r="Y142" s="14"/>
      <c r="Z142" s="14"/>
      <c r="AA142" s="14"/>
      <c r="AB142" s="14"/>
      <c r="AC142" s="14"/>
      <c r="AD142" s="14"/>
      <c r="AE142" s="14"/>
      <c r="AT142" s="257" t="s">
        <v>158</v>
      </c>
      <c r="AU142" s="257" t="s">
        <v>82</v>
      </c>
      <c r="AV142" s="14" t="s">
        <v>82</v>
      </c>
      <c r="AW142" s="14" t="s">
        <v>33</v>
      </c>
      <c r="AX142" s="14" t="s">
        <v>72</v>
      </c>
      <c r="AY142" s="257" t="s">
        <v>147</v>
      </c>
    </row>
    <row r="143" s="14" customFormat="1">
      <c r="A143" s="14"/>
      <c r="B143" s="247"/>
      <c r="C143" s="248"/>
      <c r="D143" s="233" t="s">
        <v>158</v>
      </c>
      <c r="E143" s="249" t="s">
        <v>19</v>
      </c>
      <c r="F143" s="250" t="s">
        <v>216</v>
      </c>
      <c r="G143" s="248"/>
      <c r="H143" s="251">
        <v>2.73</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158</v>
      </c>
      <c r="AU143" s="257" t="s">
        <v>82</v>
      </c>
      <c r="AV143" s="14" t="s">
        <v>82</v>
      </c>
      <c r="AW143" s="14" t="s">
        <v>33</v>
      </c>
      <c r="AX143" s="14" t="s">
        <v>72</v>
      </c>
      <c r="AY143" s="257" t="s">
        <v>147</v>
      </c>
    </row>
    <row r="144" s="16" customFormat="1">
      <c r="A144" s="16"/>
      <c r="B144" s="269"/>
      <c r="C144" s="270"/>
      <c r="D144" s="233" t="s">
        <v>158</v>
      </c>
      <c r="E144" s="271" t="s">
        <v>19</v>
      </c>
      <c r="F144" s="272" t="s">
        <v>177</v>
      </c>
      <c r="G144" s="270"/>
      <c r="H144" s="273">
        <v>10.535</v>
      </c>
      <c r="I144" s="274"/>
      <c r="J144" s="270"/>
      <c r="K144" s="270"/>
      <c r="L144" s="275"/>
      <c r="M144" s="276"/>
      <c r="N144" s="277"/>
      <c r="O144" s="277"/>
      <c r="P144" s="277"/>
      <c r="Q144" s="277"/>
      <c r="R144" s="277"/>
      <c r="S144" s="277"/>
      <c r="T144" s="278"/>
      <c r="U144" s="16"/>
      <c r="V144" s="16"/>
      <c r="W144" s="16"/>
      <c r="X144" s="16"/>
      <c r="Y144" s="16"/>
      <c r="Z144" s="16"/>
      <c r="AA144" s="16"/>
      <c r="AB144" s="16"/>
      <c r="AC144" s="16"/>
      <c r="AD144" s="16"/>
      <c r="AE144" s="16"/>
      <c r="AT144" s="279" t="s">
        <v>158</v>
      </c>
      <c r="AU144" s="279" t="s">
        <v>82</v>
      </c>
      <c r="AV144" s="16" t="s">
        <v>154</v>
      </c>
      <c r="AW144" s="16" t="s">
        <v>33</v>
      </c>
      <c r="AX144" s="16" t="s">
        <v>80</v>
      </c>
      <c r="AY144" s="279" t="s">
        <v>147</v>
      </c>
    </row>
    <row r="145" s="2" customFormat="1" ht="16.5" customHeight="1">
      <c r="A145" s="40"/>
      <c r="B145" s="41"/>
      <c r="C145" s="220" t="s">
        <v>217</v>
      </c>
      <c r="D145" s="220" t="s">
        <v>149</v>
      </c>
      <c r="E145" s="221" t="s">
        <v>218</v>
      </c>
      <c r="F145" s="222" t="s">
        <v>219</v>
      </c>
      <c r="G145" s="223" t="s">
        <v>220</v>
      </c>
      <c r="H145" s="224">
        <v>25</v>
      </c>
      <c r="I145" s="225"/>
      <c r="J145" s="226">
        <f>ROUND(I145*H145,2)</f>
        <v>0</v>
      </c>
      <c r="K145" s="222" t="s">
        <v>153</v>
      </c>
      <c r="L145" s="46"/>
      <c r="M145" s="227" t="s">
        <v>19</v>
      </c>
      <c r="N145" s="228" t="s">
        <v>43</v>
      </c>
      <c r="O145" s="86"/>
      <c r="P145" s="229">
        <f>O145*H145</f>
        <v>0</v>
      </c>
      <c r="Q145" s="229">
        <v>0.0037599999999999999</v>
      </c>
      <c r="R145" s="229">
        <f>Q145*H145</f>
        <v>0.094</v>
      </c>
      <c r="S145" s="229">
        <v>0</v>
      </c>
      <c r="T145" s="230">
        <f>S145*H145</f>
        <v>0</v>
      </c>
      <c r="U145" s="40"/>
      <c r="V145" s="40"/>
      <c r="W145" s="40"/>
      <c r="X145" s="40"/>
      <c r="Y145" s="40"/>
      <c r="Z145" s="40"/>
      <c r="AA145" s="40"/>
      <c r="AB145" s="40"/>
      <c r="AC145" s="40"/>
      <c r="AD145" s="40"/>
      <c r="AE145" s="40"/>
      <c r="AR145" s="231" t="s">
        <v>154</v>
      </c>
      <c r="AT145" s="231" t="s">
        <v>149</v>
      </c>
      <c r="AU145" s="231" t="s">
        <v>82</v>
      </c>
      <c r="AY145" s="19" t="s">
        <v>147</v>
      </c>
      <c r="BE145" s="232">
        <f>IF(N145="základní",J145,0)</f>
        <v>0</v>
      </c>
      <c r="BF145" s="232">
        <f>IF(N145="snížená",J145,0)</f>
        <v>0</v>
      </c>
      <c r="BG145" s="232">
        <f>IF(N145="zákl. přenesená",J145,0)</f>
        <v>0</v>
      </c>
      <c r="BH145" s="232">
        <f>IF(N145="sníž. přenesená",J145,0)</f>
        <v>0</v>
      </c>
      <c r="BI145" s="232">
        <f>IF(N145="nulová",J145,0)</f>
        <v>0</v>
      </c>
      <c r="BJ145" s="19" t="s">
        <v>80</v>
      </c>
      <c r="BK145" s="232">
        <f>ROUND(I145*H145,2)</f>
        <v>0</v>
      </c>
      <c r="BL145" s="19" t="s">
        <v>154</v>
      </c>
      <c r="BM145" s="231" t="s">
        <v>221</v>
      </c>
    </row>
    <row r="146" s="2" customFormat="1" ht="21.75" customHeight="1">
      <c r="A146" s="40"/>
      <c r="B146" s="41"/>
      <c r="C146" s="220" t="s">
        <v>83</v>
      </c>
      <c r="D146" s="220" t="s">
        <v>149</v>
      </c>
      <c r="E146" s="221" t="s">
        <v>222</v>
      </c>
      <c r="F146" s="222" t="s">
        <v>223</v>
      </c>
      <c r="G146" s="223" t="s">
        <v>220</v>
      </c>
      <c r="H146" s="224">
        <v>10</v>
      </c>
      <c r="I146" s="225"/>
      <c r="J146" s="226">
        <f>ROUND(I146*H146,2)</f>
        <v>0</v>
      </c>
      <c r="K146" s="222" t="s">
        <v>153</v>
      </c>
      <c r="L146" s="46"/>
      <c r="M146" s="227" t="s">
        <v>19</v>
      </c>
      <c r="N146" s="228" t="s">
        <v>43</v>
      </c>
      <c r="O146" s="86"/>
      <c r="P146" s="229">
        <f>O146*H146</f>
        <v>0</v>
      </c>
      <c r="Q146" s="229">
        <v>0.010200000000000001</v>
      </c>
      <c r="R146" s="229">
        <f>Q146*H146</f>
        <v>0.10200000000000001</v>
      </c>
      <c r="S146" s="229">
        <v>0</v>
      </c>
      <c r="T146" s="230">
        <f>S146*H146</f>
        <v>0</v>
      </c>
      <c r="U146" s="40"/>
      <c r="V146" s="40"/>
      <c r="W146" s="40"/>
      <c r="X146" s="40"/>
      <c r="Y146" s="40"/>
      <c r="Z146" s="40"/>
      <c r="AA146" s="40"/>
      <c r="AB146" s="40"/>
      <c r="AC146" s="40"/>
      <c r="AD146" s="40"/>
      <c r="AE146" s="40"/>
      <c r="AR146" s="231" t="s">
        <v>154</v>
      </c>
      <c r="AT146" s="231" t="s">
        <v>149</v>
      </c>
      <c r="AU146" s="231" t="s">
        <v>82</v>
      </c>
      <c r="AY146" s="19" t="s">
        <v>147</v>
      </c>
      <c r="BE146" s="232">
        <f>IF(N146="základní",J146,0)</f>
        <v>0</v>
      </c>
      <c r="BF146" s="232">
        <f>IF(N146="snížená",J146,0)</f>
        <v>0</v>
      </c>
      <c r="BG146" s="232">
        <f>IF(N146="zákl. přenesená",J146,0)</f>
        <v>0</v>
      </c>
      <c r="BH146" s="232">
        <f>IF(N146="sníž. přenesená",J146,0)</f>
        <v>0</v>
      </c>
      <c r="BI146" s="232">
        <f>IF(N146="nulová",J146,0)</f>
        <v>0</v>
      </c>
      <c r="BJ146" s="19" t="s">
        <v>80</v>
      </c>
      <c r="BK146" s="232">
        <f>ROUND(I146*H146,2)</f>
        <v>0</v>
      </c>
      <c r="BL146" s="19" t="s">
        <v>154</v>
      </c>
      <c r="BM146" s="231" t="s">
        <v>224</v>
      </c>
    </row>
    <row r="147" s="2" customFormat="1" ht="16.5" customHeight="1">
      <c r="A147" s="40"/>
      <c r="B147" s="41"/>
      <c r="C147" s="220" t="s">
        <v>86</v>
      </c>
      <c r="D147" s="220" t="s">
        <v>149</v>
      </c>
      <c r="E147" s="221" t="s">
        <v>225</v>
      </c>
      <c r="F147" s="222" t="s">
        <v>226</v>
      </c>
      <c r="G147" s="223" t="s">
        <v>220</v>
      </c>
      <c r="H147" s="224">
        <v>2</v>
      </c>
      <c r="I147" s="225"/>
      <c r="J147" s="226">
        <f>ROUND(I147*H147,2)</f>
        <v>0</v>
      </c>
      <c r="K147" s="222" t="s">
        <v>153</v>
      </c>
      <c r="L147" s="46"/>
      <c r="M147" s="227" t="s">
        <v>19</v>
      </c>
      <c r="N147" s="228" t="s">
        <v>43</v>
      </c>
      <c r="O147" s="86"/>
      <c r="P147" s="229">
        <f>O147*H147</f>
        <v>0</v>
      </c>
      <c r="Q147" s="229">
        <v>0.041500000000000002</v>
      </c>
      <c r="R147" s="229">
        <f>Q147*H147</f>
        <v>0.083000000000000004</v>
      </c>
      <c r="S147" s="229">
        <v>0</v>
      </c>
      <c r="T147" s="230">
        <f>S147*H147</f>
        <v>0</v>
      </c>
      <c r="U147" s="40"/>
      <c r="V147" s="40"/>
      <c r="W147" s="40"/>
      <c r="X147" s="40"/>
      <c r="Y147" s="40"/>
      <c r="Z147" s="40"/>
      <c r="AA147" s="40"/>
      <c r="AB147" s="40"/>
      <c r="AC147" s="40"/>
      <c r="AD147" s="40"/>
      <c r="AE147" s="40"/>
      <c r="AR147" s="231" t="s">
        <v>154</v>
      </c>
      <c r="AT147" s="231" t="s">
        <v>149</v>
      </c>
      <c r="AU147" s="231" t="s">
        <v>82</v>
      </c>
      <c r="AY147" s="19" t="s">
        <v>147</v>
      </c>
      <c r="BE147" s="232">
        <f>IF(N147="základní",J147,0)</f>
        <v>0</v>
      </c>
      <c r="BF147" s="232">
        <f>IF(N147="snížená",J147,0)</f>
        <v>0</v>
      </c>
      <c r="BG147" s="232">
        <f>IF(N147="zákl. přenesená",J147,0)</f>
        <v>0</v>
      </c>
      <c r="BH147" s="232">
        <f>IF(N147="sníž. přenesená",J147,0)</f>
        <v>0</v>
      </c>
      <c r="BI147" s="232">
        <f>IF(N147="nulová",J147,0)</f>
        <v>0</v>
      </c>
      <c r="BJ147" s="19" t="s">
        <v>80</v>
      </c>
      <c r="BK147" s="232">
        <f>ROUND(I147*H147,2)</f>
        <v>0</v>
      </c>
      <c r="BL147" s="19" t="s">
        <v>154</v>
      </c>
      <c r="BM147" s="231" t="s">
        <v>227</v>
      </c>
    </row>
    <row r="148" s="2" customFormat="1" ht="21.75" customHeight="1">
      <c r="A148" s="40"/>
      <c r="B148" s="41"/>
      <c r="C148" s="220" t="s">
        <v>228</v>
      </c>
      <c r="D148" s="220" t="s">
        <v>149</v>
      </c>
      <c r="E148" s="221" t="s">
        <v>229</v>
      </c>
      <c r="F148" s="222" t="s">
        <v>230</v>
      </c>
      <c r="G148" s="223" t="s">
        <v>152</v>
      </c>
      <c r="H148" s="224">
        <v>252.88999999999999</v>
      </c>
      <c r="I148" s="225"/>
      <c r="J148" s="226">
        <f>ROUND(I148*H148,2)</f>
        <v>0</v>
      </c>
      <c r="K148" s="222" t="s">
        <v>153</v>
      </c>
      <c r="L148" s="46"/>
      <c r="M148" s="227" t="s">
        <v>19</v>
      </c>
      <c r="N148" s="228" t="s">
        <v>43</v>
      </c>
      <c r="O148" s="86"/>
      <c r="P148" s="229">
        <f>O148*H148</f>
        <v>0</v>
      </c>
      <c r="Q148" s="229">
        <v>0.028400000000000002</v>
      </c>
      <c r="R148" s="229">
        <f>Q148*H148</f>
        <v>7.1820760000000003</v>
      </c>
      <c r="S148" s="229">
        <v>0</v>
      </c>
      <c r="T148" s="230">
        <f>S148*H148</f>
        <v>0</v>
      </c>
      <c r="U148" s="40"/>
      <c r="V148" s="40"/>
      <c r="W148" s="40"/>
      <c r="X148" s="40"/>
      <c r="Y148" s="40"/>
      <c r="Z148" s="40"/>
      <c r="AA148" s="40"/>
      <c r="AB148" s="40"/>
      <c r="AC148" s="40"/>
      <c r="AD148" s="40"/>
      <c r="AE148" s="40"/>
      <c r="AR148" s="231" t="s">
        <v>154</v>
      </c>
      <c r="AT148" s="231" t="s">
        <v>149</v>
      </c>
      <c r="AU148" s="231" t="s">
        <v>82</v>
      </c>
      <c r="AY148" s="19" t="s">
        <v>147</v>
      </c>
      <c r="BE148" s="232">
        <f>IF(N148="základní",J148,0)</f>
        <v>0</v>
      </c>
      <c r="BF148" s="232">
        <f>IF(N148="snížená",J148,0)</f>
        <v>0</v>
      </c>
      <c r="BG148" s="232">
        <f>IF(N148="zákl. přenesená",J148,0)</f>
        <v>0</v>
      </c>
      <c r="BH148" s="232">
        <f>IF(N148="sníž. přenesená",J148,0)</f>
        <v>0</v>
      </c>
      <c r="BI148" s="232">
        <f>IF(N148="nulová",J148,0)</f>
        <v>0</v>
      </c>
      <c r="BJ148" s="19" t="s">
        <v>80</v>
      </c>
      <c r="BK148" s="232">
        <f>ROUND(I148*H148,2)</f>
        <v>0</v>
      </c>
      <c r="BL148" s="19" t="s">
        <v>154</v>
      </c>
      <c r="BM148" s="231" t="s">
        <v>231</v>
      </c>
    </row>
    <row r="149" s="2" customFormat="1">
      <c r="A149" s="40"/>
      <c r="B149" s="41"/>
      <c r="C149" s="42"/>
      <c r="D149" s="233" t="s">
        <v>156</v>
      </c>
      <c r="E149" s="42"/>
      <c r="F149" s="234" t="s">
        <v>203</v>
      </c>
      <c r="G149" s="42"/>
      <c r="H149" s="42"/>
      <c r="I149" s="138"/>
      <c r="J149" s="42"/>
      <c r="K149" s="42"/>
      <c r="L149" s="46"/>
      <c r="M149" s="235"/>
      <c r="N149" s="236"/>
      <c r="O149" s="86"/>
      <c r="P149" s="86"/>
      <c r="Q149" s="86"/>
      <c r="R149" s="86"/>
      <c r="S149" s="86"/>
      <c r="T149" s="87"/>
      <c r="U149" s="40"/>
      <c r="V149" s="40"/>
      <c r="W149" s="40"/>
      <c r="X149" s="40"/>
      <c r="Y149" s="40"/>
      <c r="Z149" s="40"/>
      <c r="AA149" s="40"/>
      <c r="AB149" s="40"/>
      <c r="AC149" s="40"/>
      <c r="AD149" s="40"/>
      <c r="AE149" s="40"/>
      <c r="AT149" s="19" t="s">
        <v>156</v>
      </c>
      <c r="AU149" s="19" t="s">
        <v>82</v>
      </c>
    </row>
    <row r="150" s="14" customFormat="1">
      <c r="A150" s="14"/>
      <c r="B150" s="247"/>
      <c r="C150" s="248"/>
      <c r="D150" s="233" t="s">
        <v>158</v>
      </c>
      <c r="E150" s="249" t="s">
        <v>19</v>
      </c>
      <c r="F150" s="250" t="s">
        <v>232</v>
      </c>
      <c r="G150" s="248"/>
      <c r="H150" s="251">
        <v>33.659999999999997</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158</v>
      </c>
      <c r="AU150" s="257" t="s">
        <v>82</v>
      </c>
      <c r="AV150" s="14" t="s">
        <v>82</v>
      </c>
      <c r="AW150" s="14" t="s">
        <v>33</v>
      </c>
      <c r="AX150" s="14" t="s">
        <v>72</v>
      </c>
      <c r="AY150" s="257" t="s">
        <v>147</v>
      </c>
    </row>
    <row r="151" s="14" customFormat="1">
      <c r="A151" s="14"/>
      <c r="B151" s="247"/>
      <c r="C151" s="248"/>
      <c r="D151" s="233" t="s">
        <v>158</v>
      </c>
      <c r="E151" s="249" t="s">
        <v>19</v>
      </c>
      <c r="F151" s="250" t="s">
        <v>232</v>
      </c>
      <c r="G151" s="248"/>
      <c r="H151" s="251">
        <v>33.659999999999997</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158</v>
      </c>
      <c r="AU151" s="257" t="s">
        <v>82</v>
      </c>
      <c r="AV151" s="14" t="s">
        <v>82</v>
      </c>
      <c r="AW151" s="14" t="s">
        <v>33</v>
      </c>
      <c r="AX151" s="14" t="s">
        <v>72</v>
      </c>
      <c r="AY151" s="257" t="s">
        <v>147</v>
      </c>
    </row>
    <row r="152" s="14" customFormat="1">
      <c r="A152" s="14"/>
      <c r="B152" s="247"/>
      <c r="C152" s="248"/>
      <c r="D152" s="233" t="s">
        <v>158</v>
      </c>
      <c r="E152" s="249" t="s">
        <v>19</v>
      </c>
      <c r="F152" s="250" t="s">
        <v>233</v>
      </c>
      <c r="G152" s="248"/>
      <c r="H152" s="251">
        <v>11.960000000000001</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158</v>
      </c>
      <c r="AU152" s="257" t="s">
        <v>82</v>
      </c>
      <c r="AV152" s="14" t="s">
        <v>82</v>
      </c>
      <c r="AW152" s="14" t="s">
        <v>33</v>
      </c>
      <c r="AX152" s="14" t="s">
        <v>72</v>
      </c>
      <c r="AY152" s="257" t="s">
        <v>147</v>
      </c>
    </row>
    <row r="153" s="14" customFormat="1">
      <c r="A153" s="14"/>
      <c r="B153" s="247"/>
      <c r="C153" s="248"/>
      <c r="D153" s="233" t="s">
        <v>158</v>
      </c>
      <c r="E153" s="249" t="s">
        <v>19</v>
      </c>
      <c r="F153" s="250" t="s">
        <v>234</v>
      </c>
      <c r="G153" s="248"/>
      <c r="H153" s="251">
        <v>13</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158</v>
      </c>
      <c r="AU153" s="257" t="s">
        <v>82</v>
      </c>
      <c r="AV153" s="14" t="s">
        <v>82</v>
      </c>
      <c r="AW153" s="14" t="s">
        <v>33</v>
      </c>
      <c r="AX153" s="14" t="s">
        <v>72</v>
      </c>
      <c r="AY153" s="257" t="s">
        <v>147</v>
      </c>
    </row>
    <row r="154" s="14" customFormat="1">
      <c r="A154" s="14"/>
      <c r="B154" s="247"/>
      <c r="C154" s="248"/>
      <c r="D154" s="233" t="s">
        <v>158</v>
      </c>
      <c r="E154" s="249" t="s">
        <v>19</v>
      </c>
      <c r="F154" s="250" t="s">
        <v>234</v>
      </c>
      <c r="G154" s="248"/>
      <c r="H154" s="251">
        <v>13</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158</v>
      </c>
      <c r="AU154" s="257" t="s">
        <v>82</v>
      </c>
      <c r="AV154" s="14" t="s">
        <v>82</v>
      </c>
      <c r="AW154" s="14" t="s">
        <v>33</v>
      </c>
      <c r="AX154" s="14" t="s">
        <v>72</v>
      </c>
      <c r="AY154" s="257" t="s">
        <v>147</v>
      </c>
    </row>
    <row r="155" s="14" customFormat="1">
      <c r="A155" s="14"/>
      <c r="B155" s="247"/>
      <c r="C155" s="248"/>
      <c r="D155" s="233" t="s">
        <v>158</v>
      </c>
      <c r="E155" s="249" t="s">
        <v>19</v>
      </c>
      <c r="F155" s="250" t="s">
        <v>235</v>
      </c>
      <c r="G155" s="248"/>
      <c r="H155" s="251">
        <v>13.199999999999999</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158</v>
      </c>
      <c r="AU155" s="257" t="s">
        <v>82</v>
      </c>
      <c r="AV155" s="14" t="s">
        <v>82</v>
      </c>
      <c r="AW155" s="14" t="s">
        <v>33</v>
      </c>
      <c r="AX155" s="14" t="s">
        <v>72</v>
      </c>
      <c r="AY155" s="257" t="s">
        <v>147</v>
      </c>
    </row>
    <row r="156" s="14" customFormat="1">
      <c r="A156" s="14"/>
      <c r="B156" s="247"/>
      <c r="C156" s="248"/>
      <c r="D156" s="233" t="s">
        <v>158</v>
      </c>
      <c r="E156" s="249" t="s">
        <v>19</v>
      </c>
      <c r="F156" s="250" t="s">
        <v>236</v>
      </c>
      <c r="G156" s="248"/>
      <c r="H156" s="251">
        <v>38.609999999999999</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158</v>
      </c>
      <c r="AU156" s="257" t="s">
        <v>82</v>
      </c>
      <c r="AV156" s="14" t="s">
        <v>82</v>
      </c>
      <c r="AW156" s="14" t="s">
        <v>33</v>
      </c>
      <c r="AX156" s="14" t="s">
        <v>72</v>
      </c>
      <c r="AY156" s="257" t="s">
        <v>147</v>
      </c>
    </row>
    <row r="157" s="14" customFormat="1">
      <c r="A157" s="14"/>
      <c r="B157" s="247"/>
      <c r="C157" s="248"/>
      <c r="D157" s="233" t="s">
        <v>158</v>
      </c>
      <c r="E157" s="249" t="s">
        <v>19</v>
      </c>
      <c r="F157" s="250" t="s">
        <v>237</v>
      </c>
      <c r="G157" s="248"/>
      <c r="H157" s="251">
        <v>6.3700000000000001</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158</v>
      </c>
      <c r="AU157" s="257" t="s">
        <v>82</v>
      </c>
      <c r="AV157" s="14" t="s">
        <v>82</v>
      </c>
      <c r="AW157" s="14" t="s">
        <v>33</v>
      </c>
      <c r="AX157" s="14" t="s">
        <v>72</v>
      </c>
      <c r="AY157" s="257" t="s">
        <v>147</v>
      </c>
    </row>
    <row r="158" s="14" customFormat="1">
      <c r="A158" s="14"/>
      <c r="B158" s="247"/>
      <c r="C158" s="248"/>
      <c r="D158" s="233" t="s">
        <v>158</v>
      </c>
      <c r="E158" s="249" t="s">
        <v>19</v>
      </c>
      <c r="F158" s="250" t="s">
        <v>238</v>
      </c>
      <c r="G158" s="248"/>
      <c r="H158" s="251">
        <v>89.430000000000007</v>
      </c>
      <c r="I158" s="252"/>
      <c r="J158" s="248"/>
      <c r="K158" s="248"/>
      <c r="L158" s="253"/>
      <c r="M158" s="254"/>
      <c r="N158" s="255"/>
      <c r="O158" s="255"/>
      <c r="P158" s="255"/>
      <c r="Q158" s="255"/>
      <c r="R158" s="255"/>
      <c r="S158" s="255"/>
      <c r="T158" s="256"/>
      <c r="U158" s="14"/>
      <c r="V158" s="14"/>
      <c r="W158" s="14"/>
      <c r="X158" s="14"/>
      <c r="Y158" s="14"/>
      <c r="Z158" s="14"/>
      <c r="AA158" s="14"/>
      <c r="AB158" s="14"/>
      <c r="AC158" s="14"/>
      <c r="AD158" s="14"/>
      <c r="AE158" s="14"/>
      <c r="AT158" s="257" t="s">
        <v>158</v>
      </c>
      <c r="AU158" s="257" t="s">
        <v>82</v>
      </c>
      <c r="AV158" s="14" t="s">
        <v>82</v>
      </c>
      <c r="AW158" s="14" t="s">
        <v>33</v>
      </c>
      <c r="AX158" s="14" t="s">
        <v>72</v>
      </c>
      <c r="AY158" s="257" t="s">
        <v>147</v>
      </c>
    </row>
    <row r="159" s="16" customFormat="1">
      <c r="A159" s="16"/>
      <c r="B159" s="269"/>
      <c r="C159" s="270"/>
      <c r="D159" s="233" t="s">
        <v>158</v>
      </c>
      <c r="E159" s="271" t="s">
        <v>19</v>
      </c>
      <c r="F159" s="272" t="s">
        <v>177</v>
      </c>
      <c r="G159" s="270"/>
      <c r="H159" s="273">
        <v>252.89000000000002</v>
      </c>
      <c r="I159" s="274"/>
      <c r="J159" s="270"/>
      <c r="K159" s="270"/>
      <c r="L159" s="275"/>
      <c r="M159" s="276"/>
      <c r="N159" s="277"/>
      <c r="O159" s="277"/>
      <c r="P159" s="277"/>
      <c r="Q159" s="277"/>
      <c r="R159" s="277"/>
      <c r="S159" s="277"/>
      <c r="T159" s="278"/>
      <c r="U159" s="16"/>
      <c r="V159" s="16"/>
      <c r="W159" s="16"/>
      <c r="X159" s="16"/>
      <c r="Y159" s="16"/>
      <c r="Z159" s="16"/>
      <c r="AA159" s="16"/>
      <c r="AB159" s="16"/>
      <c r="AC159" s="16"/>
      <c r="AD159" s="16"/>
      <c r="AE159" s="16"/>
      <c r="AT159" s="279" t="s">
        <v>158</v>
      </c>
      <c r="AU159" s="279" t="s">
        <v>82</v>
      </c>
      <c r="AV159" s="16" t="s">
        <v>154</v>
      </c>
      <c r="AW159" s="16" t="s">
        <v>33</v>
      </c>
      <c r="AX159" s="16" t="s">
        <v>80</v>
      </c>
      <c r="AY159" s="279" t="s">
        <v>147</v>
      </c>
    </row>
    <row r="160" s="2" customFormat="1" ht="21.75" customHeight="1">
      <c r="A160" s="40"/>
      <c r="B160" s="41"/>
      <c r="C160" s="220" t="s">
        <v>239</v>
      </c>
      <c r="D160" s="220" t="s">
        <v>149</v>
      </c>
      <c r="E160" s="221" t="s">
        <v>240</v>
      </c>
      <c r="F160" s="222" t="s">
        <v>241</v>
      </c>
      <c r="G160" s="223" t="s">
        <v>170</v>
      </c>
      <c r="H160" s="224">
        <v>0.78800000000000003</v>
      </c>
      <c r="I160" s="225"/>
      <c r="J160" s="226">
        <f>ROUND(I160*H160,2)</f>
        <v>0</v>
      </c>
      <c r="K160" s="222" t="s">
        <v>153</v>
      </c>
      <c r="L160" s="46"/>
      <c r="M160" s="227" t="s">
        <v>19</v>
      </c>
      <c r="N160" s="228" t="s">
        <v>43</v>
      </c>
      <c r="O160" s="86"/>
      <c r="P160" s="229">
        <f>O160*H160</f>
        <v>0</v>
      </c>
      <c r="Q160" s="229">
        <v>2.2563399999999998</v>
      </c>
      <c r="R160" s="229">
        <f>Q160*H160</f>
        <v>1.77799592</v>
      </c>
      <c r="S160" s="229">
        <v>0</v>
      </c>
      <c r="T160" s="230">
        <f>S160*H160</f>
        <v>0</v>
      </c>
      <c r="U160" s="40"/>
      <c r="V160" s="40"/>
      <c r="W160" s="40"/>
      <c r="X160" s="40"/>
      <c r="Y160" s="40"/>
      <c r="Z160" s="40"/>
      <c r="AA160" s="40"/>
      <c r="AB160" s="40"/>
      <c r="AC160" s="40"/>
      <c r="AD160" s="40"/>
      <c r="AE160" s="40"/>
      <c r="AR160" s="231" t="s">
        <v>154</v>
      </c>
      <c r="AT160" s="231" t="s">
        <v>149</v>
      </c>
      <c r="AU160" s="231" t="s">
        <v>82</v>
      </c>
      <c r="AY160" s="19" t="s">
        <v>147</v>
      </c>
      <c r="BE160" s="232">
        <f>IF(N160="základní",J160,0)</f>
        <v>0</v>
      </c>
      <c r="BF160" s="232">
        <f>IF(N160="snížená",J160,0)</f>
        <v>0</v>
      </c>
      <c r="BG160" s="232">
        <f>IF(N160="zákl. přenesená",J160,0)</f>
        <v>0</v>
      </c>
      <c r="BH160" s="232">
        <f>IF(N160="sníž. přenesená",J160,0)</f>
        <v>0</v>
      </c>
      <c r="BI160" s="232">
        <f>IF(N160="nulová",J160,0)</f>
        <v>0</v>
      </c>
      <c r="BJ160" s="19" t="s">
        <v>80</v>
      </c>
      <c r="BK160" s="232">
        <f>ROUND(I160*H160,2)</f>
        <v>0</v>
      </c>
      <c r="BL160" s="19" t="s">
        <v>154</v>
      </c>
      <c r="BM160" s="231" t="s">
        <v>242</v>
      </c>
    </row>
    <row r="161" s="13" customFormat="1">
      <c r="A161" s="13"/>
      <c r="B161" s="237"/>
      <c r="C161" s="238"/>
      <c r="D161" s="233" t="s">
        <v>158</v>
      </c>
      <c r="E161" s="239" t="s">
        <v>19</v>
      </c>
      <c r="F161" s="240" t="s">
        <v>159</v>
      </c>
      <c r="G161" s="238"/>
      <c r="H161" s="239" t="s">
        <v>19</v>
      </c>
      <c r="I161" s="241"/>
      <c r="J161" s="238"/>
      <c r="K161" s="238"/>
      <c r="L161" s="242"/>
      <c r="M161" s="243"/>
      <c r="N161" s="244"/>
      <c r="O161" s="244"/>
      <c r="P161" s="244"/>
      <c r="Q161" s="244"/>
      <c r="R161" s="244"/>
      <c r="S161" s="244"/>
      <c r="T161" s="245"/>
      <c r="U161" s="13"/>
      <c r="V161" s="13"/>
      <c r="W161" s="13"/>
      <c r="X161" s="13"/>
      <c r="Y161" s="13"/>
      <c r="Z161" s="13"/>
      <c r="AA161" s="13"/>
      <c r="AB161" s="13"/>
      <c r="AC161" s="13"/>
      <c r="AD161" s="13"/>
      <c r="AE161" s="13"/>
      <c r="AT161" s="246" t="s">
        <v>158</v>
      </c>
      <c r="AU161" s="246" t="s">
        <v>82</v>
      </c>
      <c r="AV161" s="13" t="s">
        <v>80</v>
      </c>
      <c r="AW161" s="13" t="s">
        <v>33</v>
      </c>
      <c r="AX161" s="13" t="s">
        <v>72</v>
      </c>
      <c r="AY161" s="246" t="s">
        <v>147</v>
      </c>
    </row>
    <row r="162" s="13" customFormat="1">
      <c r="A162" s="13"/>
      <c r="B162" s="237"/>
      <c r="C162" s="238"/>
      <c r="D162" s="233" t="s">
        <v>158</v>
      </c>
      <c r="E162" s="239" t="s">
        <v>19</v>
      </c>
      <c r="F162" s="240" t="s">
        <v>173</v>
      </c>
      <c r="G162" s="238"/>
      <c r="H162" s="239" t="s">
        <v>19</v>
      </c>
      <c r="I162" s="241"/>
      <c r="J162" s="238"/>
      <c r="K162" s="238"/>
      <c r="L162" s="242"/>
      <c r="M162" s="243"/>
      <c r="N162" s="244"/>
      <c r="O162" s="244"/>
      <c r="P162" s="244"/>
      <c r="Q162" s="244"/>
      <c r="R162" s="244"/>
      <c r="S162" s="244"/>
      <c r="T162" s="245"/>
      <c r="U162" s="13"/>
      <c r="V162" s="13"/>
      <c r="W162" s="13"/>
      <c r="X162" s="13"/>
      <c r="Y162" s="13"/>
      <c r="Z162" s="13"/>
      <c r="AA162" s="13"/>
      <c r="AB162" s="13"/>
      <c r="AC162" s="13"/>
      <c r="AD162" s="13"/>
      <c r="AE162" s="13"/>
      <c r="AT162" s="246" t="s">
        <v>158</v>
      </c>
      <c r="AU162" s="246" t="s">
        <v>82</v>
      </c>
      <c r="AV162" s="13" t="s">
        <v>80</v>
      </c>
      <c r="AW162" s="13" t="s">
        <v>33</v>
      </c>
      <c r="AX162" s="13" t="s">
        <v>72</v>
      </c>
      <c r="AY162" s="246" t="s">
        <v>147</v>
      </c>
    </row>
    <row r="163" s="14" customFormat="1">
      <c r="A163" s="14"/>
      <c r="B163" s="247"/>
      <c r="C163" s="248"/>
      <c r="D163" s="233" t="s">
        <v>158</v>
      </c>
      <c r="E163" s="249" t="s">
        <v>19</v>
      </c>
      <c r="F163" s="250" t="s">
        <v>243</v>
      </c>
      <c r="G163" s="248"/>
      <c r="H163" s="251">
        <v>0.78800000000000003</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158</v>
      </c>
      <c r="AU163" s="257" t="s">
        <v>82</v>
      </c>
      <c r="AV163" s="14" t="s">
        <v>82</v>
      </c>
      <c r="AW163" s="14" t="s">
        <v>33</v>
      </c>
      <c r="AX163" s="14" t="s">
        <v>80</v>
      </c>
      <c r="AY163" s="257" t="s">
        <v>147</v>
      </c>
    </row>
    <row r="164" s="2" customFormat="1" ht="21.75" customHeight="1">
      <c r="A164" s="40"/>
      <c r="B164" s="41"/>
      <c r="C164" s="220" t="s">
        <v>8</v>
      </c>
      <c r="D164" s="220" t="s">
        <v>149</v>
      </c>
      <c r="E164" s="221" t="s">
        <v>244</v>
      </c>
      <c r="F164" s="222" t="s">
        <v>245</v>
      </c>
      <c r="G164" s="223" t="s">
        <v>220</v>
      </c>
      <c r="H164" s="224">
        <v>1</v>
      </c>
      <c r="I164" s="225"/>
      <c r="J164" s="226">
        <f>ROUND(I164*H164,2)</f>
        <v>0</v>
      </c>
      <c r="K164" s="222" t="s">
        <v>153</v>
      </c>
      <c r="L164" s="46"/>
      <c r="M164" s="227" t="s">
        <v>19</v>
      </c>
      <c r="N164" s="228" t="s">
        <v>43</v>
      </c>
      <c r="O164" s="86"/>
      <c r="P164" s="229">
        <f>O164*H164</f>
        <v>0</v>
      </c>
      <c r="Q164" s="229">
        <v>0.00048000000000000001</v>
      </c>
      <c r="R164" s="229">
        <f>Q164*H164</f>
        <v>0.00048000000000000001</v>
      </c>
      <c r="S164" s="229">
        <v>0</v>
      </c>
      <c r="T164" s="230">
        <f>S164*H164</f>
        <v>0</v>
      </c>
      <c r="U164" s="40"/>
      <c r="V164" s="40"/>
      <c r="W164" s="40"/>
      <c r="X164" s="40"/>
      <c r="Y164" s="40"/>
      <c r="Z164" s="40"/>
      <c r="AA164" s="40"/>
      <c r="AB164" s="40"/>
      <c r="AC164" s="40"/>
      <c r="AD164" s="40"/>
      <c r="AE164" s="40"/>
      <c r="AR164" s="231" t="s">
        <v>154</v>
      </c>
      <c r="AT164" s="231" t="s">
        <v>149</v>
      </c>
      <c r="AU164" s="231" t="s">
        <v>82</v>
      </c>
      <c r="AY164" s="19" t="s">
        <v>147</v>
      </c>
      <c r="BE164" s="232">
        <f>IF(N164="základní",J164,0)</f>
        <v>0</v>
      </c>
      <c r="BF164" s="232">
        <f>IF(N164="snížená",J164,0)</f>
        <v>0</v>
      </c>
      <c r="BG164" s="232">
        <f>IF(N164="zákl. přenesená",J164,0)</f>
        <v>0</v>
      </c>
      <c r="BH164" s="232">
        <f>IF(N164="sníž. přenesená",J164,0)</f>
        <v>0</v>
      </c>
      <c r="BI164" s="232">
        <f>IF(N164="nulová",J164,0)</f>
        <v>0</v>
      </c>
      <c r="BJ164" s="19" t="s">
        <v>80</v>
      </c>
      <c r="BK164" s="232">
        <f>ROUND(I164*H164,2)</f>
        <v>0</v>
      </c>
      <c r="BL164" s="19" t="s">
        <v>154</v>
      </c>
      <c r="BM164" s="231" t="s">
        <v>246</v>
      </c>
    </row>
    <row r="165" s="2" customFormat="1">
      <c r="A165" s="40"/>
      <c r="B165" s="41"/>
      <c r="C165" s="42"/>
      <c r="D165" s="233" t="s">
        <v>156</v>
      </c>
      <c r="E165" s="42"/>
      <c r="F165" s="234" t="s">
        <v>247</v>
      </c>
      <c r="G165" s="42"/>
      <c r="H165" s="42"/>
      <c r="I165" s="138"/>
      <c r="J165" s="42"/>
      <c r="K165" s="42"/>
      <c r="L165" s="46"/>
      <c r="M165" s="235"/>
      <c r="N165" s="236"/>
      <c r="O165" s="86"/>
      <c r="P165" s="86"/>
      <c r="Q165" s="86"/>
      <c r="R165" s="86"/>
      <c r="S165" s="86"/>
      <c r="T165" s="87"/>
      <c r="U165" s="40"/>
      <c r="V165" s="40"/>
      <c r="W165" s="40"/>
      <c r="X165" s="40"/>
      <c r="Y165" s="40"/>
      <c r="Z165" s="40"/>
      <c r="AA165" s="40"/>
      <c r="AB165" s="40"/>
      <c r="AC165" s="40"/>
      <c r="AD165" s="40"/>
      <c r="AE165" s="40"/>
      <c r="AT165" s="19" t="s">
        <v>156</v>
      </c>
      <c r="AU165" s="19" t="s">
        <v>82</v>
      </c>
    </row>
    <row r="166" s="14" customFormat="1">
      <c r="A166" s="14"/>
      <c r="B166" s="247"/>
      <c r="C166" s="248"/>
      <c r="D166" s="233" t="s">
        <v>158</v>
      </c>
      <c r="E166" s="249" t="s">
        <v>19</v>
      </c>
      <c r="F166" s="250" t="s">
        <v>248</v>
      </c>
      <c r="G166" s="248"/>
      <c r="H166" s="251">
        <v>1</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158</v>
      </c>
      <c r="AU166" s="257" t="s">
        <v>82</v>
      </c>
      <c r="AV166" s="14" t="s">
        <v>82</v>
      </c>
      <c r="AW166" s="14" t="s">
        <v>33</v>
      </c>
      <c r="AX166" s="14" t="s">
        <v>80</v>
      </c>
      <c r="AY166" s="257" t="s">
        <v>147</v>
      </c>
    </row>
    <row r="167" s="2" customFormat="1" ht="16.5" customHeight="1">
      <c r="A167" s="40"/>
      <c r="B167" s="41"/>
      <c r="C167" s="280" t="s">
        <v>249</v>
      </c>
      <c r="D167" s="280" t="s">
        <v>250</v>
      </c>
      <c r="E167" s="281" t="s">
        <v>251</v>
      </c>
      <c r="F167" s="282" t="s">
        <v>252</v>
      </c>
      <c r="G167" s="283" t="s">
        <v>220</v>
      </c>
      <c r="H167" s="284">
        <v>1</v>
      </c>
      <c r="I167" s="285"/>
      <c r="J167" s="286">
        <f>ROUND(I167*H167,2)</f>
        <v>0</v>
      </c>
      <c r="K167" s="282" t="s">
        <v>153</v>
      </c>
      <c r="L167" s="287"/>
      <c r="M167" s="288" t="s">
        <v>19</v>
      </c>
      <c r="N167" s="289" t="s">
        <v>43</v>
      </c>
      <c r="O167" s="86"/>
      <c r="P167" s="229">
        <f>O167*H167</f>
        <v>0</v>
      </c>
      <c r="Q167" s="229">
        <v>0.012489999999999999</v>
      </c>
      <c r="R167" s="229">
        <f>Q167*H167</f>
        <v>0.012489999999999999</v>
      </c>
      <c r="S167" s="229">
        <v>0</v>
      </c>
      <c r="T167" s="230">
        <f>S167*H167</f>
        <v>0</v>
      </c>
      <c r="U167" s="40"/>
      <c r="V167" s="40"/>
      <c r="W167" s="40"/>
      <c r="X167" s="40"/>
      <c r="Y167" s="40"/>
      <c r="Z167" s="40"/>
      <c r="AA167" s="40"/>
      <c r="AB167" s="40"/>
      <c r="AC167" s="40"/>
      <c r="AD167" s="40"/>
      <c r="AE167" s="40"/>
      <c r="AR167" s="231" t="s">
        <v>206</v>
      </c>
      <c r="AT167" s="231" t="s">
        <v>250</v>
      </c>
      <c r="AU167" s="231" t="s">
        <v>82</v>
      </c>
      <c r="AY167" s="19" t="s">
        <v>147</v>
      </c>
      <c r="BE167" s="232">
        <f>IF(N167="základní",J167,0)</f>
        <v>0</v>
      </c>
      <c r="BF167" s="232">
        <f>IF(N167="snížená",J167,0)</f>
        <v>0</v>
      </c>
      <c r="BG167" s="232">
        <f>IF(N167="zákl. přenesená",J167,0)</f>
        <v>0</v>
      </c>
      <c r="BH167" s="232">
        <f>IF(N167="sníž. přenesená",J167,0)</f>
        <v>0</v>
      </c>
      <c r="BI167" s="232">
        <f>IF(N167="nulová",J167,0)</f>
        <v>0</v>
      </c>
      <c r="BJ167" s="19" t="s">
        <v>80</v>
      </c>
      <c r="BK167" s="232">
        <f>ROUND(I167*H167,2)</f>
        <v>0</v>
      </c>
      <c r="BL167" s="19" t="s">
        <v>154</v>
      </c>
      <c r="BM167" s="231" t="s">
        <v>253</v>
      </c>
    </row>
    <row r="168" s="12" customFormat="1" ht="22.8" customHeight="1">
      <c r="A168" s="12"/>
      <c r="B168" s="204"/>
      <c r="C168" s="205"/>
      <c r="D168" s="206" t="s">
        <v>71</v>
      </c>
      <c r="E168" s="218" t="s">
        <v>211</v>
      </c>
      <c r="F168" s="218" t="s">
        <v>254</v>
      </c>
      <c r="G168" s="205"/>
      <c r="H168" s="205"/>
      <c r="I168" s="208"/>
      <c r="J168" s="219">
        <f>BK168</f>
        <v>0</v>
      </c>
      <c r="K168" s="205"/>
      <c r="L168" s="210"/>
      <c r="M168" s="211"/>
      <c r="N168" s="212"/>
      <c r="O168" s="212"/>
      <c r="P168" s="213">
        <f>SUM(P169:P222)</f>
        <v>0</v>
      </c>
      <c r="Q168" s="212"/>
      <c r="R168" s="213">
        <f>SUM(R169:R222)</f>
        <v>0.0155345</v>
      </c>
      <c r="S168" s="212"/>
      <c r="T168" s="214">
        <f>SUM(T169:T222)</f>
        <v>12.398800999999999</v>
      </c>
      <c r="U168" s="12"/>
      <c r="V168" s="12"/>
      <c r="W168" s="12"/>
      <c r="X168" s="12"/>
      <c r="Y168" s="12"/>
      <c r="Z168" s="12"/>
      <c r="AA168" s="12"/>
      <c r="AB168" s="12"/>
      <c r="AC168" s="12"/>
      <c r="AD168" s="12"/>
      <c r="AE168" s="12"/>
      <c r="AR168" s="215" t="s">
        <v>80</v>
      </c>
      <c r="AT168" s="216" t="s">
        <v>71</v>
      </c>
      <c r="AU168" s="216" t="s">
        <v>80</v>
      </c>
      <c r="AY168" s="215" t="s">
        <v>147</v>
      </c>
      <c r="BK168" s="217">
        <f>SUM(BK169:BK222)</f>
        <v>0</v>
      </c>
    </row>
    <row r="169" s="2" customFormat="1" ht="16.5" customHeight="1">
      <c r="A169" s="40"/>
      <c r="B169" s="41"/>
      <c r="C169" s="220" t="s">
        <v>255</v>
      </c>
      <c r="D169" s="220" t="s">
        <v>149</v>
      </c>
      <c r="E169" s="221" t="s">
        <v>256</v>
      </c>
      <c r="F169" s="222" t="s">
        <v>257</v>
      </c>
      <c r="G169" s="223" t="s">
        <v>258</v>
      </c>
      <c r="H169" s="224">
        <v>21.739999999999998</v>
      </c>
      <c r="I169" s="225"/>
      <c r="J169" s="226">
        <f>ROUND(I169*H169,2)</f>
        <v>0</v>
      </c>
      <c r="K169" s="222" t="s">
        <v>153</v>
      </c>
      <c r="L169" s="46"/>
      <c r="M169" s="227" t="s">
        <v>19</v>
      </c>
      <c r="N169" s="228" t="s">
        <v>43</v>
      </c>
      <c r="O169" s="86"/>
      <c r="P169" s="229">
        <f>O169*H169</f>
        <v>0</v>
      </c>
      <c r="Q169" s="229">
        <v>0</v>
      </c>
      <c r="R169" s="229">
        <f>Q169*H169</f>
        <v>0</v>
      </c>
      <c r="S169" s="229">
        <v>0</v>
      </c>
      <c r="T169" s="230">
        <f>S169*H169</f>
        <v>0</v>
      </c>
      <c r="U169" s="40"/>
      <c r="V169" s="40"/>
      <c r="W169" s="40"/>
      <c r="X169" s="40"/>
      <c r="Y169" s="40"/>
      <c r="Z169" s="40"/>
      <c r="AA169" s="40"/>
      <c r="AB169" s="40"/>
      <c r="AC169" s="40"/>
      <c r="AD169" s="40"/>
      <c r="AE169" s="40"/>
      <c r="AR169" s="231" t="s">
        <v>154</v>
      </c>
      <c r="AT169" s="231" t="s">
        <v>149</v>
      </c>
      <c r="AU169" s="231" t="s">
        <v>82</v>
      </c>
      <c r="AY169" s="19" t="s">
        <v>147</v>
      </c>
      <c r="BE169" s="232">
        <f>IF(N169="základní",J169,0)</f>
        <v>0</v>
      </c>
      <c r="BF169" s="232">
        <f>IF(N169="snížená",J169,0)</f>
        <v>0</v>
      </c>
      <c r="BG169" s="232">
        <f>IF(N169="zákl. přenesená",J169,0)</f>
        <v>0</v>
      </c>
      <c r="BH169" s="232">
        <f>IF(N169="sníž. přenesená",J169,0)</f>
        <v>0</v>
      </c>
      <c r="BI169" s="232">
        <f>IF(N169="nulová",J169,0)</f>
        <v>0</v>
      </c>
      <c r="BJ169" s="19" t="s">
        <v>80</v>
      </c>
      <c r="BK169" s="232">
        <f>ROUND(I169*H169,2)</f>
        <v>0</v>
      </c>
      <c r="BL169" s="19" t="s">
        <v>154</v>
      </c>
      <c r="BM169" s="231" t="s">
        <v>259</v>
      </c>
    </row>
    <row r="170" s="2" customFormat="1">
      <c r="A170" s="40"/>
      <c r="B170" s="41"/>
      <c r="C170" s="42"/>
      <c r="D170" s="233" t="s">
        <v>156</v>
      </c>
      <c r="E170" s="42"/>
      <c r="F170" s="234" t="s">
        <v>260</v>
      </c>
      <c r="G170" s="42"/>
      <c r="H170" s="42"/>
      <c r="I170" s="138"/>
      <c r="J170" s="42"/>
      <c r="K170" s="42"/>
      <c r="L170" s="46"/>
      <c r="M170" s="235"/>
      <c r="N170" s="236"/>
      <c r="O170" s="86"/>
      <c r="P170" s="86"/>
      <c r="Q170" s="86"/>
      <c r="R170" s="86"/>
      <c r="S170" s="86"/>
      <c r="T170" s="87"/>
      <c r="U170" s="40"/>
      <c r="V170" s="40"/>
      <c r="W170" s="40"/>
      <c r="X170" s="40"/>
      <c r="Y170" s="40"/>
      <c r="Z170" s="40"/>
      <c r="AA170" s="40"/>
      <c r="AB170" s="40"/>
      <c r="AC170" s="40"/>
      <c r="AD170" s="40"/>
      <c r="AE170" s="40"/>
      <c r="AT170" s="19" t="s">
        <v>156</v>
      </c>
      <c r="AU170" s="19" t="s">
        <v>82</v>
      </c>
    </row>
    <row r="171" s="13" customFormat="1">
      <c r="A171" s="13"/>
      <c r="B171" s="237"/>
      <c r="C171" s="238"/>
      <c r="D171" s="233" t="s">
        <v>158</v>
      </c>
      <c r="E171" s="239" t="s">
        <v>19</v>
      </c>
      <c r="F171" s="240" t="s">
        <v>159</v>
      </c>
      <c r="G171" s="238"/>
      <c r="H171" s="239" t="s">
        <v>19</v>
      </c>
      <c r="I171" s="241"/>
      <c r="J171" s="238"/>
      <c r="K171" s="238"/>
      <c r="L171" s="242"/>
      <c r="M171" s="243"/>
      <c r="N171" s="244"/>
      <c r="O171" s="244"/>
      <c r="P171" s="244"/>
      <c r="Q171" s="244"/>
      <c r="R171" s="244"/>
      <c r="S171" s="244"/>
      <c r="T171" s="245"/>
      <c r="U171" s="13"/>
      <c r="V171" s="13"/>
      <c r="W171" s="13"/>
      <c r="X171" s="13"/>
      <c r="Y171" s="13"/>
      <c r="Z171" s="13"/>
      <c r="AA171" s="13"/>
      <c r="AB171" s="13"/>
      <c r="AC171" s="13"/>
      <c r="AD171" s="13"/>
      <c r="AE171" s="13"/>
      <c r="AT171" s="246" t="s">
        <v>158</v>
      </c>
      <c r="AU171" s="246" t="s">
        <v>82</v>
      </c>
      <c r="AV171" s="13" t="s">
        <v>80</v>
      </c>
      <c r="AW171" s="13" t="s">
        <v>33</v>
      </c>
      <c r="AX171" s="13" t="s">
        <v>72</v>
      </c>
      <c r="AY171" s="246" t="s">
        <v>147</v>
      </c>
    </row>
    <row r="172" s="13" customFormat="1">
      <c r="A172" s="13"/>
      <c r="B172" s="237"/>
      <c r="C172" s="238"/>
      <c r="D172" s="233" t="s">
        <v>158</v>
      </c>
      <c r="E172" s="239" t="s">
        <v>19</v>
      </c>
      <c r="F172" s="240" t="s">
        <v>160</v>
      </c>
      <c r="G172" s="238"/>
      <c r="H172" s="239" t="s">
        <v>19</v>
      </c>
      <c r="I172" s="241"/>
      <c r="J172" s="238"/>
      <c r="K172" s="238"/>
      <c r="L172" s="242"/>
      <c r="M172" s="243"/>
      <c r="N172" s="244"/>
      <c r="O172" s="244"/>
      <c r="P172" s="244"/>
      <c r="Q172" s="244"/>
      <c r="R172" s="244"/>
      <c r="S172" s="244"/>
      <c r="T172" s="245"/>
      <c r="U172" s="13"/>
      <c r="V172" s="13"/>
      <c r="W172" s="13"/>
      <c r="X172" s="13"/>
      <c r="Y172" s="13"/>
      <c r="Z172" s="13"/>
      <c r="AA172" s="13"/>
      <c r="AB172" s="13"/>
      <c r="AC172" s="13"/>
      <c r="AD172" s="13"/>
      <c r="AE172" s="13"/>
      <c r="AT172" s="246" t="s">
        <v>158</v>
      </c>
      <c r="AU172" s="246" t="s">
        <v>82</v>
      </c>
      <c r="AV172" s="13" t="s">
        <v>80</v>
      </c>
      <c r="AW172" s="13" t="s">
        <v>33</v>
      </c>
      <c r="AX172" s="13" t="s">
        <v>72</v>
      </c>
      <c r="AY172" s="246" t="s">
        <v>147</v>
      </c>
    </row>
    <row r="173" s="14" customFormat="1">
      <c r="A173" s="14"/>
      <c r="B173" s="247"/>
      <c r="C173" s="248"/>
      <c r="D173" s="233" t="s">
        <v>158</v>
      </c>
      <c r="E173" s="249" t="s">
        <v>19</v>
      </c>
      <c r="F173" s="250" t="s">
        <v>261</v>
      </c>
      <c r="G173" s="248"/>
      <c r="H173" s="251">
        <v>21.739999999999998</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158</v>
      </c>
      <c r="AU173" s="257" t="s">
        <v>82</v>
      </c>
      <c r="AV173" s="14" t="s">
        <v>82</v>
      </c>
      <c r="AW173" s="14" t="s">
        <v>33</v>
      </c>
      <c r="AX173" s="14" t="s">
        <v>80</v>
      </c>
      <c r="AY173" s="257" t="s">
        <v>147</v>
      </c>
    </row>
    <row r="174" s="2" customFormat="1" ht="21.75" customHeight="1">
      <c r="A174" s="40"/>
      <c r="B174" s="41"/>
      <c r="C174" s="220" t="s">
        <v>262</v>
      </c>
      <c r="D174" s="220" t="s">
        <v>149</v>
      </c>
      <c r="E174" s="221" t="s">
        <v>263</v>
      </c>
      <c r="F174" s="222" t="s">
        <v>264</v>
      </c>
      <c r="G174" s="223" t="s">
        <v>152</v>
      </c>
      <c r="H174" s="224">
        <v>67</v>
      </c>
      <c r="I174" s="225"/>
      <c r="J174" s="226">
        <f>ROUND(I174*H174,2)</f>
        <v>0</v>
      </c>
      <c r="K174" s="222" t="s">
        <v>153</v>
      </c>
      <c r="L174" s="46"/>
      <c r="M174" s="227" t="s">
        <v>19</v>
      </c>
      <c r="N174" s="228" t="s">
        <v>43</v>
      </c>
      <c r="O174" s="86"/>
      <c r="P174" s="229">
        <f>O174*H174</f>
        <v>0</v>
      </c>
      <c r="Q174" s="229">
        <v>0.00012999999999999999</v>
      </c>
      <c r="R174" s="229">
        <f>Q174*H174</f>
        <v>0.008709999999999999</v>
      </c>
      <c r="S174" s="229">
        <v>0</v>
      </c>
      <c r="T174" s="230">
        <f>S174*H174</f>
        <v>0</v>
      </c>
      <c r="U174" s="40"/>
      <c r="V174" s="40"/>
      <c r="W174" s="40"/>
      <c r="X174" s="40"/>
      <c r="Y174" s="40"/>
      <c r="Z174" s="40"/>
      <c r="AA174" s="40"/>
      <c r="AB174" s="40"/>
      <c r="AC174" s="40"/>
      <c r="AD174" s="40"/>
      <c r="AE174" s="40"/>
      <c r="AR174" s="231" t="s">
        <v>154</v>
      </c>
      <c r="AT174" s="231" t="s">
        <v>149</v>
      </c>
      <c r="AU174" s="231" t="s">
        <v>82</v>
      </c>
      <c r="AY174" s="19" t="s">
        <v>147</v>
      </c>
      <c r="BE174" s="232">
        <f>IF(N174="základní",J174,0)</f>
        <v>0</v>
      </c>
      <c r="BF174" s="232">
        <f>IF(N174="snížená",J174,0)</f>
        <v>0</v>
      </c>
      <c r="BG174" s="232">
        <f>IF(N174="zákl. přenesená",J174,0)</f>
        <v>0</v>
      </c>
      <c r="BH174" s="232">
        <f>IF(N174="sníž. přenesená",J174,0)</f>
        <v>0</v>
      </c>
      <c r="BI174" s="232">
        <f>IF(N174="nulová",J174,0)</f>
        <v>0</v>
      </c>
      <c r="BJ174" s="19" t="s">
        <v>80</v>
      </c>
      <c r="BK174" s="232">
        <f>ROUND(I174*H174,2)</f>
        <v>0</v>
      </c>
      <c r="BL174" s="19" t="s">
        <v>154</v>
      </c>
      <c r="BM174" s="231" t="s">
        <v>265</v>
      </c>
    </row>
    <row r="175" s="2" customFormat="1">
      <c r="A175" s="40"/>
      <c r="B175" s="41"/>
      <c r="C175" s="42"/>
      <c r="D175" s="233" t="s">
        <v>156</v>
      </c>
      <c r="E175" s="42"/>
      <c r="F175" s="234" t="s">
        <v>266</v>
      </c>
      <c r="G175" s="42"/>
      <c r="H175" s="42"/>
      <c r="I175" s="138"/>
      <c r="J175" s="42"/>
      <c r="K175" s="42"/>
      <c r="L175" s="46"/>
      <c r="M175" s="235"/>
      <c r="N175" s="236"/>
      <c r="O175" s="86"/>
      <c r="P175" s="86"/>
      <c r="Q175" s="86"/>
      <c r="R175" s="86"/>
      <c r="S175" s="86"/>
      <c r="T175" s="87"/>
      <c r="U175" s="40"/>
      <c r="V175" s="40"/>
      <c r="W175" s="40"/>
      <c r="X175" s="40"/>
      <c r="Y175" s="40"/>
      <c r="Z175" s="40"/>
      <c r="AA175" s="40"/>
      <c r="AB175" s="40"/>
      <c r="AC175" s="40"/>
      <c r="AD175" s="40"/>
      <c r="AE175" s="40"/>
      <c r="AT175" s="19" t="s">
        <v>156</v>
      </c>
      <c r="AU175" s="19" t="s">
        <v>82</v>
      </c>
    </row>
    <row r="176" s="13" customFormat="1">
      <c r="A176" s="13"/>
      <c r="B176" s="237"/>
      <c r="C176" s="238"/>
      <c r="D176" s="233" t="s">
        <v>158</v>
      </c>
      <c r="E176" s="239" t="s">
        <v>19</v>
      </c>
      <c r="F176" s="240" t="s">
        <v>267</v>
      </c>
      <c r="G176" s="238"/>
      <c r="H176" s="239" t="s">
        <v>19</v>
      </c>
      <c r="I176" s="241"/>
      <c r="J176" s="238"/>
      <c r="K176" s="238"/>
      <c r="L176" s="242"/>
      <c r="M176" s="243"/>
      <c r="N176" s="244"/>
      <c r="O176" s="244"/>
      <c r="P176" s="244"/>
      <c r="Q176" s="244"/>
      <c r="R176" s="244"/>
      <c r="S176" s="244"/>
      <c r="T176" s="245"/>
      <c r="U176" s="13"/>
      <c r="V176" s="13"/>
      <c r="W176" s="13"/>
      <c r="X176" s="13"/>
      <c r="Y176" s="13"/>
      <c r="Z176" s="13"/>
      <c r="AA176" s="13"/>
      <c r="AB176" s="13"/>
      <c r="AC176" s="13"/>
      <c r="AD176" s="13"/>
      <c r="AE176" s="13"/>
      <c r="AT176" s="246" t="s">
        <v>158</v>
      </c>
      <c r="AU176" s="246" t="s">
        <v>82</v>
      </c>
      <c r="AV176" s="13" t="s">
        <v>80</v>
      </c>
      <c r="AW176" s="13" t="s">
        <v>33</v>
      </c>
      <c r="AX176" s="13" t="s">
        <v>72</v>
      </c>
      <c r="AY176" s="246" t="s">
        <v>147</v>
      </c>
    </row>
    <row r="177" s="14" customFormat="1">
      <c r="A177" s="14"/>
      <c r="B177" s="247"/>
      <c r="C177" s="248"/>
      <c r="D177" s="233" t="s">
        <v>158</v>
      </c>
      <c r="E177" s="249" t="s">
        <v>19</v>
      </c>
      <c r="F177" s="250" t="s">
        <v>205</v>
      </c>
      <c r="G177" s="248"/>
      <c r="H177" s="251">
        <v>67</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158</v>
      </c>
      <c r="AU177" s="257" t="s">
        <v>82</v>
      </c>
      <c r="AV177" s="14" t="s">
        <v>82</v>
      </c>
      <c r="AW177" s="14" t="s">
        <v>33</v>
      </c>
      <c r="AX177" s="14" t="s">
        <v>80</v>
      </c>
      <c r="AY177" s="257" t="s">
        <v>147</v>
      </c>
    </row>
    <row r="178" s="2" customFormat="1" ht="21.75" customHeight="1">
      <c r="A178" s="40"/>
      <c r="B178" s="41"/>
      <c r="C178" s="220" t="s">
        <v>268</v>
      </c>
      <c r="D178" s="220" t="s">
        <v>149</v>
      </c>
      <c r="E178" s="221" t="s">
        <v>269</v>
      </c>
      <c r="F178" s="222" t="s">
        <v>270</v>
      </c>
      <c r="G178" s="223" t="s">
        <v>152</v>
      </c>
      <c r="H178" s="224">
        <v>67</v>
      </c>
      <c r="I178" s="225"/>
      <c r="J178" s="226">
        <f>ROUND(I178*H178,2)</f>
        <v>0</v>
      </c>
      <c r="K178" s="222" t="s">
        <v>153</v>
      </c>
      <c r="L178" s="46"/>
      <c r="M178" s="227" t="s">
        <v>19</v>
      </c>
      <c r="N178" s="228" t="s">
        <v>43</v>
      </c>
      <c r="O178" s="86"/>
      <c r="P178" s="229">
        <f>O178*H178</f>
        <v>0</v>
      </c>
      <c r="Q178" s="229">
        <v>4.0000000000000003E-05</v>
      </c>
      <c r="R178" s="229">
        <f>Q178*H178</f>
        <v>0.0026800000000000001</v>
      </c>
      <c r="S178" s="229">
        <v>0</v>
      </c>
      <c r="T178" s="230">
        <f>S178*H178</f>
        <v>0</v>
      </c>
      <c r="U178" s="40"/>
      <c r="V178" s="40"/>
      <c r="W178" s="40"/>
      <c r="X178" s="40"/>
      <c r="Y178" s="40"/>
      <c r="Z178" s="40"/>
      <c r="AA178" s="40"/>
      <c r="AB178" s="40"/>
      <c r="AC178" s="40"/>
      <c r="AD178" s="40"/>
      <c r="AE178" s="40"/>
      <c r="AR178" s="231" t="s">
        <v>154</v>
      </c>
      <c r="AT178" s="231" t="s">
        <v>149</v>
      </c>
      <c r="AU178" s="231" t="s">
        <v>82</v>
      </c>
      <c r="AY178" s="19" t="s">
        <v>147</v>
      </c>
      <c r="BE178" s="232">
        <f>IF(N178="základní",J178,0)</f>
        <v>0</v>
      </c>
      <c r="BF178" s="232">
        <f>IF(N178="snížená",J178,0)</f>
        <v>0</v>
      </c>
      <c r="BG178" s="232">
        <f>IF(N178="zákl. přenesená",J178,0)</f>
        <v>0</v>
      </c>
      <c r="BH178" s="232">
        <f>IF(N178="sníž. přenesená",J178,0)</f>
        <v>0</v>
      </c>
      <c r="BI178" s="232">
        <f>IF(N178="nulová",J178,0)</f>
        <v>0</v>
      </c>
      <c r="BJ178" s="19" t="s">
        <v>80</v>
      </c>
      <c r="BK178" s="232">
        <f>ROUND(I178*H178,2)</f>
        <v>0</v>
      </c>
      <c r="BL178" s="19" t="s">
        <v>154</v>
      </c>
      <c r="BM178" s="231" t="s">
        <v>271</v>
      </c>
    </row>
    <row r="179" s="2" customFormat="1">
      <c r="A179" s="40"/>
      <c r="B179" s="41"/>
      <c r="C179" s="42"/>
      <c r="D179" s="233" t="s">
        <v>156</v>
      </c>
      <c r="E179" s="42"/>
      <c r="F179" s="234" t="s">
        <v>272</v>
      </c>
      <c r="G179" s="42"/>
      <c r="H179" s="42"/>
      <c r="I179" s="138"/>
      <c r="J179" s="42"/>
      <c r="K179" s="42"/>
      <c r="L179" s="46"/>
      <c r="M179" s="235"/>
      <c r="N179" s="236"/>
      <c r="O179" s="86"/>
      <c r="P179" s="86"/>
      <c r="Q179" s="86"/>
      <c r="R179" s="86"/>
      <c r="S179" s="86"/>
      <c r="T179" s="87"/>
      <c r="U179" s="40"/>
      <c r="V179" s="40"/>
      <c r="W179" s="40"/>
      <c r="X179" s="40"/>
      <c r="Y179" s="40"/>
      <c r="Z179" s="40"/>
      <c r="AA179" s="40"/>
      <c r="AB179" s="40"/>
      <c r="AC179" s="40"/>
      <c r="AD179" s="40"/>
      <c r="AE179" s="40"/>
      <c r="AT179" s="19" t="s">
        <v>156</v>
      </c>
      <c r="AU179" s="19" t="s">
        <v>82</v>
      </c>
    </row>
    <row r="180" s="2" customFormat="1" ht="16.5" customHeight="1">
      <c r="A180" s="40"/>
      <c r="B180" s="41"/>
      <c r="C180" s="220" t="s">
        <v>273</v>
      </c>
      <c r="D180" s="220" t="s">
        <v>149</v>
      </c>
      <c r="E180" s="221" t="s">
        <v>274</v>
      </c>
      <c r="F180" s="222" t="s">
        <v>275</v>
      </c>
      <c r="G180" s="223" t="s">
        <v>170</v>
      </c>
      <c r="H180" s="224">
        <v>1.05</v>
      </c>
      <c r="I180" s="225"/>
      <c r="J180" s="226">
        <f>ROUND(I180*H180,2)</f>
        <v>0</v>
      </c>
      <c r="K180" s="222" t="s">
        <v>153</v>
      </c>
      <c r="L180" s="46"/>
      <c r="M180" s="227" t="s">
        <v>19</v>
      </c>
      <c r="N180" s="228" t="s">
        <v>43</v>
      </c>
      <c r="O180" s="86"/>
      <c r="P180" s="229">
        <f>O180*H180</f>
        <v>0</v>
      </c>
      <c r="Q180" s="229">
        <v>0</v>
      </c>
      <c r="R180" s="229">
        <f>Q180*H180</f>
        <v>0</v>
      </c>
      <c r="S180" s="229">
        <v>2.3999999999999999</v>
      </c>
      <c r="T180" s="230">
        <f>S180*H180</f>
        <v>2.52</v>
      </c>
      <c r="U180" s="40"/>
      <c r="V180" s="40"/>
      <c r="W180" s="40"/>
      <c r="X180" s="40"/>
      <c r="Y180" s="40"/>
      <c r="Z180" s="40"/>
      <c r="AA180" s="40"/>
      <c r="AB180" s="40"/>
      <c r="AC180" s="40"/>
      <c r="AD180" s="40"/>
      <c r="AE180" s="40"/>
      <c r="AR180" s="231" t="s">
        <v>154</v>
      </c>
      <c r="AT180" s="231" t="s">
        <v>149</v>
      </c>
      <c r="AU180" s="231" t="s">
        <v>82</v>
      </c>
      <c r="AY180" s="19" t="s">
        <v>147</v>
      </c>
      <c r="BE180" s="232">
        <f>IF(N180="základní",J180,0)</f>
        <v>0</v>
      </c>
      <c r="BF180" s="232">
        <f>IF(N180="snížená",J180,0)</f>
        <v>0</v>
      </c>
      <c r="BG180" s="232">
        <f>IF(N180="zákl. přenesená",J180,0)</f>
        <v>0</v>
      </c>
      <c r="BH180" s="232">
        <f>IF(N180="sníž. přenesená",J180,0)</f>
        <v>0</v>
      </c>
      <c r="BI180" s="232">
        <f>IF(N180="nulová",J180,0)</f>
        <v>0</v>
      </c>
      <c r="BJ180" s="19" t="s">
        <v>80</v>
      </c>
      <c r="BK180" s="232">
        <f>ROUND(I180*H180,2)</f>
        <v>0</v>
      </c>
      <c r="BL180" s="19" t="s">
        <v>154</v>
      </c>
      <c r="BM180" s="231" t="s">
        <v>276</v>
      </c>
    </row>
    <row r="181" s="13" customFormat="1">
      <c r="A181" s="13"/>
      <c r="B181" s="237"/>
      <c r="C181" s="238"/>
      <c r="D181" s="233" t="s">
        <v>158</v>
      </c>
      <c r="E181" s="239" t="s">
        <v>19</v>
      </c>
      <c r="F181" s="240" t="s">
        <v>159</v>
      </c>
      <c r="G181" s="238"/>
      <c r="H181" s="239" t="s">
        <v>19</v>
      </c>
      <c r="I181" s="241"/>
      <c r="J181" s="238"/>
      <c r="K181" s="238"/>
      <c r="L181" s="242"/>
      <c r="M181" s="243"/>
      <c r="N181" s="244"/>
      <c r="O181" s="244"/>
      <c r="P181" s="244"/>
      <c r="Q181" s="244"/>
      <c r="R181" s="244"/>
      <c r="S181" s="244"/>
      <c r="T181" s="245"/>
      <c r="U181" s="13"/>
      <c r="V181" s="13"/>
      <c r="W181" s="13"/>
      <c r="X181" s="13"/>
      <c r="Y181" s="13"/>
      <c r="Z181" s="13"/>
      <c r="AA181" s="13"/>
      <c r="AB181" s="13"/>
      <c r="AC181" s="13"/>
      <c r="AD181" s="13"/>
      <c r="AE181" s="13"/>
      <c r="AT181" s="246" t="s">
        <v>158</v>
      </c>
      <c r="AU181" s="246" t="s">
        <v>82</v>
      </c>
      <c r="AV181" s="13" t="s">
        <v>80</v>
      </c>
      <c r="AW181" s="13" t="s">
        <v>33</v>
      </c>
      <c r="AX181" s="13" t="s">
        <v>72</v>
      </c>
      <c r="AY181" s="246" t="s">
        <v>147</v>
      </c>
    </row>
    <row r="182" s="13" customFormat="1">
      <c r="A182" s="13"/>
      <c r="B182" s="237"/>
      <c r="C182" s="238"/>
      <c r="D182" s="233" t="s">
        <v>158</v>
      </c>
      <c r="E182" s="239" t="s">
        <v>19</v>
      </c>
      <c r="F182" s="240" t="s">
        <v>173</v>
      </c>
      <c r="G182" s="238"/>
      <c r="H182" s="239" t="s">
        <v>19</v>
      </c>
      <c r="I182" s="241"/>
      <c r="J182" s="238"/>
      <c r="K182" s="238"/>
      <c r="L182" s="242"/>
      <c r="M182" s="243"/>
      <c r="N182" s="244"/>
      <c r="O182" s="244"/>
      <c r="P182" s="244"/>
      <c r="Q182" s="244"/>
      <c r="R182" s="244"/>
      <c r="S182" s="244"/>
      <c r="T182" s="245"/>
      <c r="U182" s="13"/>
      <c r="V182" s="13"/>
      <c r="W182" s="13"/>
      <c r="X182" s="13"/>
      <c r="Y182" s="13"/>
      <c r="Z182" s="13"/>
      <c r="AA182" s="13"/>
      <c r="AB182" s="13"/>
      <c r="AC182" s="13"/>
      <c r="AD182" s="13"/>
      <c r="AE182" s="13"/>
      <c r="AT182" s="246" t="s">
        <v>158</v>
      </c>
      <c r="AU182" s="246" t="s">
        <v>82</v>
      </c>
      <c r="AV182" s="13" t="s">
        <v>80</v>
      </c>
      <c r="AW182" s="13" t="s">
        <v>33</v>
      </c>
      <c r="AX182" s="13" t="s">
        <v>72</v>
      </c>
      <c r="AY182" s="246" t="s">
        <v>147</v>
      </c>
    </row>
    <row r="183" s="14" customFormat="1">
      <c r="A183" s="14"/>
      <c r="B183" s="247"/>
      <c r="C183" s="248"/>
      <c r="D183" s="233" t="s">
        <v>158</v>
      </c>
      <c r="E183" s="249" t="s">
        <v>19</v>
      </c>
      <c r="F183" s="250" t="s">
        <v>277</v>
      </c>
      <c r="G183" s="248"/>
      <c r="H183" s="251">
        <v>1.05</v>
      </c>
      <c r="I183" s="252"/>
      <c r="J183" s="248"/>
      <c r="K183" s="248"/>
      <c r="L183" s="253"/>
      <c r="M183" s="254"/>
      <c r="N183" s="255"/>
      <c r="O183" s="255"/>
      <c r="P183" s="255"/>
      <c r="Q183" s="255"/>
      <c r="R183" s="255"/>
      <c r="S183" s="255"/>
      <c r="T183" s="256"/>
      <c r="U183" s="14"/>
      <c r="V183" s="14"/>
      <c r="W183" s="14"/>
      <c r="X183" s="14"/>
      <c r="Y183" s="14"/>
      <c r="Z183" s="14"/>
      <c r="AA183" s="14"/>
      <c r="AB183" s="14"/>
      <c r="AC183" s="14"/>
      <c r="AD183" s="14"/>
      <c r="AE183" s="14"/>
      <c r="AT183" s="257" t="s">
        <v>158</v>
      </c>
      <c r="AU183" s="257" t="s">
        <v>82</v>
      </c>
      <c r="AV183" s="14" t="s">
        <v>82</v>
      </c>
      <c r="AW183" s="14" t="s">
        <v>33</v>
      </c>
      <c r="AX183" s="14" t="s">
        <v>80</v>
      </c>
      <c r="AY183" s="257" t="s">
        <v>147</v>
      </c>
    </row>
    <row r="184" s="2" customFormat="1" ht="21.75" customHeight="1">
      <c r="A184" s="40"/>
      <c r="B184" s="41"/>
      <c r="C184" s="220" t="s">
        <v>7</v>
      </c>
      <c r="D184" s="220" t="s">
        <v>149</v>
      </c>
      <c r="E184" s="221" t="s">
        <v>278</v>
      </c>
      <c r="F184" s="222" t="s">
        <v>279</v>
      </c>
      <c r="G184" s="223" t="s">
        <v>152</v>
      </c>
      <c r="H184" s="224">
        <v>8.1669999999999998</v>
      </c>
      <c r="I184" s="225"/>
      <c r="J184" s="226">
        <f>ROUND(I184*H184,2)</f>
        <v>0</v>
      </c>
      <c r="K184" s="222" t="s">
        <v>153</v>
      </c>
      <c r="L184" s="46"/>
      <c r="M184" s="227" t="s">
        <v>19</v>
      </c>
      <c r="N184" s="228" t="s">
        <v>43</v>
      </c>
      <c r="O184" s="86"/>
      <c r="P184" s="229">
        <f>O184*H184</f>
        <v>0</v>
      </c>
      <c r="Q184" s="229">
        <v>0</v>
      </c>
      <c r="R184" s="229">
        <f>Q184*H184</f>
        <v>0</v>
      </c>
      <c r="S184" s="229">
        <v>0.13100000000000001</v>
      </c>
      <c r="T184" s="230">
        <f>S184*H184</f>
        <v>1.069877</v>
      </c>
      <c r="U184" s="40"/>
      <c r="V184" s="40"/>
      <c r="W184" s="40"/>
      <c r="X184" s="40"/>
      <c r="Y184" s="40"/>
      <c r="Z184" s="40"/>
      <c r="AA184" s="40"/>
      <c r="AB184" s="40"/>
      <c r="AC184" s="40"/>
      <c r="AD184" s="40"/>
      <c r="AE184" s="40"/>
      <c r="AR184" s="231" t="s">
        <v>154</v>
      </c>
      <c r="AT184" s="231" t="s">
        <v>149</v>
      </c>
      <c r="AU184" s="231" t="s">
        <v>82</v>
      </c>
      <c r="AY184" s="19" t="s">
        <v>147</v>
      </c>
      <c r="BE184" s="232">
        <f>IF(N184="základní",J184,0)</f>
        <v>0</v>
      </c>
      <c r="BF184" s="232">
        <f>IF(N184="snížená",J184,0)</f>
        <v>0</v>
      </c>
      <c r="BG184" s="232">
        <f>IF(N184="zákl. přenesená",J184,0)</f>
        <v>0</v>
      </c>
      <c r="BH184" s="232">
        <f>IF(N184="sníž. přenesená",J184,0)</f>
        <v>0</v>
      </c>
      <c r="BI184" s="232">
        <f>IF(N184="nulová",J184,0)</f>
        <v>0</v>
      </c>
      <c r="BJ184" s="19" t="s">
        <v>80</v>
      </c>
      <c r="BK184" s="232">
        <f>ROUND(I184*H184,2)</f>
        <v>0</v>
      </c>
      <c r="BL184" s="19" t="s">
        <v>154</v>
      </c>
      <c r="BM184" s="231" t="s">
        <v>280</v>
      </c>
    </row>
    <row r="185" s="14" customFormat="1">
      <c r="A185" s="14"/>
      <c r="B185" s="247"/>
      <c r="C185" s="248"/>
      <c r="D185" s="233" t="s">
        <v>158</v>
      </c>
      <c r="E185" s="249" t="s">
        <v>19</v>
      </c>
      <c r="F185" s="250" t="s">
        <v>281</v>
      </c>
      <c r="G185" s="248"/>
      <c r="H185" s="251">
        <v>3.681</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158</v>
      </c>
      <c r="AU185" s="257" t="s">
        <v>82</v>
      </c>
      <c r="AV185" s="14" t="s">
        <v>82</v>
      </c>
      <c r="AW185" s="14" t="s">
        <v>33</v>
      </c>
      <c r="AX185" s="14" t="s">
        <v>72</v>
      </c>
      <c r="AY185" s="257" t="s">
        <v>147</v>
      </c>
    </row>
    <row r="186" s="14" customFormat="1">
      <c r="A186" s="14"/>
      <c r="B186" s="247"/>
      <c r="C186" s="248"/>
      <c r="D186" s="233" t="s">
        <v>158</v>
      </c>
      <c r="E186" s="249" t="s">
        <v>19</v>
      </c>
      <c r="F186" s="250" t="s">
        <v>282</v>
      </c>
      <c r="G186" s="248"/>
      <c r="H186" s="251">
        <v>4.4859999999999998</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158</v>
      </c>
      <c r="AU186" s="257" t="s">
        <v>82</v>
      </c>
      <c r="AV186" s="14" t="s">
        <v>82</v>
      </c>
      <c r="AW186" s="14" t="s">
        <v>33</v>
      </c>
      <c r="AX186" s="14" t="s">
        <v>72</v>
      </c>
      <c r="AY186" s="257" t="s">
        <v>147</v>
      </c>
    </row>
    <row r="187" s="16" customFormat="1">
      <c r="A187" s="16"/>
      <c r="B187" s="269"/>
      <c r="C187" s="270"/>
      <c r="D187" s="233" t="s">
        <v>158</v>
      </c>
      <c r="E187" s="271" t="s">
        <v>19</v>
      </c>
      <c r="F187" s="272" t="s">
        <v>177</v>
      </c>
      <c r="G187" s="270"/>
      <c r="H187" s="273">
        <v>8.1669999999999998</v>
      </c>
      <c r="I187" s="274"/>
      <c r="J187" s="270"/>
      <c r="K187" s="270"/>
      <c r="L187" s="275"/>
      <c r="M187" s="276"/>
      <c r="N187" s="277"/>
      <c r="O187" s="277"/>
      <c r="P187" s="277"/>
      <c r="Q187" s="277"/>
      <c r="R187" s="277"/>
      <c r="S187" s="277"/>
      <c r="T187" s="278"/>
      <c r="U187" s="16"/>
      <c r="V187" s="16"/>
      <c r="W187" s="16"/>
      <c r="X187" s="16"/>
      <c r="Y187" s="16"/>
      <c r="Z187" s="16"/>
      <c r="AA187" s="16"/>
      <c r="AB187" s="16"/>
      <c r="AC187" s="16"/>
      <c r="AD187" s="16"/>
      <c r="AE187" s="16"/>
      <c r="AT187" s="279" t="s">
        <v>158</v>
      </c>
      <c r="AU187" s="279" t="s">
        <v>82</v>
      </c>
      <c r="AV187" s="16" t="s">
        <v>154</v>
      </c>
      <c r="AW187" s="16" t="s">
        <v>33</v>
      </c>
      <c r="AX187" s="16" t="s">
        <v>80</v>
      </c>
      <c r="AY187" s="279" t="s">
        <v>147</v>
      </c>
    </row>
    <row r="188" s="2" customFormat="1" ht="21.75" customHeight="1">
      <c r="A188" s="40"/>
      <c r="B188" s="41"/>
      <c r="C188" s="220" t="s">
        <v>91</v>
      </c>
      <c r="D188" s="220" t="s">
        <v>149</v>
      </c>
      <c r="E188" s="221" t="s">
        <v>283</v>
      </c>
      <c r="F188" s="222" t="s">
        <v>284</v>
      </c>
      <c r="G188" s="223" t="s">
        <v>152</v>
      </c>
      <c r="H188" s="224">
        <v>7.4740000000000002</v>
      </c>
      <c r="I188" s="225"/>
      <c r="J188" s="226">
        <f>ROUND(I188*H188,2)</f>
        <v>0</v>
      </c>
      <c r="K188" s="222" t="s">
        <v>153</v>
      </c>
      <c r="L188" s="46"/>
      <c r="M188" s="227" t="s">
        <v>19</v>
      </c>
      <c r="N188" s="228" t="s">
        <v>43</v>
      </c>
      <c r="O188" s="86"/>
      <c r="P188" s="229">
        <f>O188*H188</f>
        <v>0</v>
      </c>
      <c r="Q188" s="229">
        <v>0</v>
      </c>
      <c r="R188" s="229">
        <f>Q188*H188</f>
        <v>0</v>
      </c>
      <c r="S188" s="229">
        <v>0.075999999999999998</v>
      </c>
      <c r="T188" s="230">
        <f>S188*H188</f>
        <v>0.56802399999999997</v>
      </c>
      <c r="U188" s="40"/>
      <c r="V188" s="40"/>
      <c r="W188" s="40"/>
      <c r="X188" s="40"/>
      <c r="Y188" s="40"/>
      <c r="Z188" s="40"/>
      <c r="AA188" s="40"/>
      <c r="AB188" s="40"/>
      <c r="AC188" s="40"/>
      <c r="AD188" s="40"/>
      <c r="AE188" s="40"/>
      <c r="AR188" s="231" t="s">
        <v>154</v>
      </c>
      <c r="AT188" s="231" t="s">
        <v>149</v>
      </c>
      <c r="AU188" s="231" t="s">
        <v>82</v>
      </c>
      <c r="AY188" s="19" t="s">
        <v>147</v>
      </c>
      <c r="BE188" s="232">
        <f>IF(N188="základní",J188,0)</f>
        <v>0</v>
      </c>
      <c r="BF188" s="232">
        <f>IF(N188="snížená",J188,0)</f>
        <v>0</v>
      </c>
      <c r="BG188" s="232">
        <f>IF(N188="zákl. přenesená",J188,0)</f>
        <v>0</v>
      </c>
      <c r="BH188" s="232">
        <f>IF(N188="sníž. přenesená",J188,0)</f>
        <v>0</v>
      </c>
      <c r="BI188" s="232">
        <f>IF(N188="nulová",J188,0)</f>
        <v>0</v>
      </c>
      <c r="BJ188" s="19" t="s">
        <v>80</v>
      </c>
      <c r="BK188" s="232">
        <f>ROUND(I188*H188,2)</f>
        <v>0</v>
      </c>
      <c r="BL188" s="19" t="s">
        <v>154</v>
      </c>
      <c r="BM188" s="231" t="s">
        <v>285</v>
      </c>
    </row>
    <row r="189" s="2" customFormat="1">
      <c r="A189" s="40"/>
      <c r="B189" s="41"/>
      <c r="C189" s="42"/>
      <c r="D189" s="233" t="s">
        <v>156</v>
      </c>
      <c r="E189" s="42"/>
      <c r="F189" s="234" t="s">
        <v>286</v>
      </c>
      <c r="G189" s="42"/>
      <c r="H189" s="42"/>
      <c r="I189" s="138"/>
      <c r="J189" s="42"/>
      <c r="K189" s="42"/>
      <c r="L189" s="46"/>
      <c r="M189" s="235"/>
      <c r="N189" s="236"/>
      <c r="O189" s="86"/>
      <c r="P189" s="86"/>
      <c r="Q189" s="86"/>
      <c r="R189" s="86"/>
      <c r="S189" s="86"/>
      <c r="T189" s="87"/>
      <c r="U189" s="40"/>
      <c r="V189" s="40"/>
      <c r="W189" s="40"/>
      <c r="X189" s="40"/>
      <c r="Y189" s="40"/>
      <c r="Z189" s="40"/>
      <c r="AA189" s="40"/>
      <c r="AB189" s="40"/>
      <c r="AC189" s="40"/>
      <c r="AD189" s="40"/>
      <c r="AE189" s="40"/>
      <c r="AT189" s="19" t="s">
        <v>156</v>
      </c>
      <c r="AU189" s="19" t="s">
        <v>82</v>
      </c>
    </row>
    <row r="190" s="14" customFormat="1">
      <c r="A190" s="14"/>
      <c r="B190" s="247"/>
      <c r="C190" s="248"/>
      <c r="D190" s="233" t="s">
        <v>158</v>
      </c>
      <c r="E190" s="249" t="s">
        <v>19</v>
      </c>
      <c r="F190" s="250" t="s">
        <v>287</v>
      </c>
      <c r="G190" s="248"/>
      <c r="H190" s="251">
        <v>1.8180000000000001</v>
      </c>
      <c r="I190" s="252"/>
      <c r="J190" s="248"/>
      <c r="K190" s="248"/>
      <c r="L190" s="253"/>
      <c r="M190" s="254"/>
      <c r="N190" s="255"/>
      <c r="O190" s="255"/>
      <c r="P190" s="255"/>
      <c r="Q190" s="255"/>
      <c r="R190" s="255"/>
      <c r="S190" s="255"/>
      <c r="T190" s="256"/>
      <c r="U190" s="14"/>
      <c r="V190" s="14"/>
      <c r="W190" s="14"/>
      <c r="X190" s="14"/>
      <c r="Y190" s="14"/>
      <c r="Z190" s="14"/>
      <c r="AA190" s="14"/>
      <c r="AB190" s="14"/>
      <c r="AC190" s="14"/>
      <c r="AD190" s="14"/>
      <c r="AE190" s="14"/>
      <c r="AT190" s="257" t="s">
        <v>158</v>
      </c>
      <c r="AU190" s="257" t="s">
        <v>82</v>
      </c>
      <c r="AV190" s="14" t="s">
        <v>82</v>
      </c>
      <c r="AW190" s="14" t="s">
        <v>33</v>
      </c>
      <c r="AX190" s="14" t="s">
        <v>72</v>
      </c>
      <c r="AY190" s="257" t="s">
        <v>147</v>
      </c>
    </row>
    <row r="191" s="14" customFormat="1">
      <c r="A191" s="14"/>
      <c r="B191" s="247"/>
      <c r="C191" s="248"/>
      <c r="D191" s="233" t="s">
        <v>158</v>
      </c>
      <c r="E191" s="249" t="s">
        <v>19</v>
      </c>
      <c r="F191" s="250" t="s">
        <v>288</v>
      </c>
      <c r="G191" s="248"/>
      <c r="H191" s="251">
        <v>5.6559999999999997</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158</v>
      </c>
      <c r="AU191" s="257" t="s">
        <v>82</v>
      </c>
      <c r="AV191" s="14" t="s">
        <v>82</v>
      </c>
      <c r="AW191" s="14" t="s">
        <v>33</v>
      </c>
      <c r="AX191" s="14" t="s">
        <v>72</v>
      </c>
      <c r="AY191" s="257" t="s">
        <v>147</v>
      </c>
    </row>
    <row r="192" s="16" customFormat="1">
      <c r="A192" s="16"/>
      <c r="B192" s="269"/>
      <c r="C192" s="270"/>
      <c r="D192" s="233" t="s">
        <v>158</v>
      </c>
      <c r="E192" s="271" t="s">
        <v>19</v>
      </c>
      <c r="F192" s="272" t="s">
        <v>177</v>
      </c>
      <c r="G192" s="270"/>
      <c r="H192" s="273">
        <v>7.4740000000000002</v>
      </c>
      <c r="I192" s="274"/>
      <c r="J192" s="270"/>
      <c r="K192" s="270"/>
      <c r="L192" s="275"/>
      <c r="M192" s="276"/>
      <c r="N192" s="277"/>
      <c r="O192" s="277"/>
      <c r="P192" s="277"/>
      <c r="Q192" s="277"/>
      <c r="R192" s="277"/>
      <c r="S192" s="277"/>
      <c r="T192" s="278"/>
      <c r="U192" s="16"/>
      <c r="V192" s="16"/>
      <c r="W192" s="16"/>
      <c r="X192" s="16"/>
      <c r="Y192" s="16"/>
      <c r="Z192" s="16"/>
      <c r="AA192" s="16"/>
      <c r="AB192" s="16"/>
      <c r="AC192" s="16"/>
      <c r="AD192" s="16"/>
      <c r="AE192" s="16"/>
      <c r="AT192" s="279" t="s">
        <v>158</v>
      </c>
      <c r="AU192" s="279" t="s">
        <v>82</v>
      </c>
      <c r="AV192" s="16" t="s">
        <v>154</v>
      </c>
      <c r="AW192" s="16" t="s">
        <v>33</v>
      </c>
      <c r="AX192" s="16" t="s">
        <v>80</v>
      </c>
      <c r="AY192" s="279" t="s">
        <v>147</v>
      </c>
    </row>
    <row r="193" s="2" customFormat="1" ht="21.75" customHeight="1">
      <c r="A193" s="40"/>
      <c r="B193" s="41"/>
      <c r="C193" s="220" t="s">
        <v>94</v>
      </c>
      <c r="D193" s="220" t="s">
        <v>149</v>
      </c>
      <c r="E193" s="221" t="s">
        <v>289</v>
      </c>
      <c r="F193" s="222" t="s">
        <v>290</v>
      </c>
      <c r="G193" s="223" t="s">
        <v>152</v>
      </c>
      <c r="H193" s="224">
        <v>3.665</v>
      </c>
      <c r="I193" s="225"/>
      <c r="J193" s="226">
        <f>ROUND(I193*H193,2)</f>
        <v>0</v>
      </c>
      <c r="K193" s="222" t="s">
        <v>153</v>
      </c>
      <c r="L193" s="46"/>
      <c r="M193" s="227" t="s">
        <v>19</v>
      </c>
      <c r="N193" s="228" t="s">
        <v>43</v>
      </c>
      <c r="O193" s="86"/>
      <c r="P193" s="229">
        <f>O193*H193</f>
        <v>0</v>
      </c>
      <c r="Q193" s="229">
        <v>0</v>
      </c>
      <c r="R193" s="229">
        <f>Q193*H193</f>
        <v>0</v>
      </c>
      <c r="S193" s="229">
        <v>0.27000000000000002</v>
      </c>
      <c r="T193" s="230">
        <f>S193*H193</f>
        <v>0.98955000000000004</v>
      </c>
      <c r="U193" s="40"/>
      <c r="V193" s="40"/>
      <c r="W193" s="40"/>
      <c r="X193" s="40"/>
      <c r="Y193" s="40"/>
      <c r="Z193" s="40"/>
      <c r="AA193" s="40"/>
      <c r="AB193" s="40"/>
      <c r="AC193" s="40"/>
      <c r="AD193" s="40"/>
      <c r="AE193" s="40"/>
      <c r="AR193" s="231" t="s">
        <v>154</v>
      </c>
      <c r="AT193" s="231" t="s">
        <v>149</v>
      </c>
      <c r="AU193" s="231" t="s">
        <v>82</v>
      </c>
      <c r="AY193" s="19" t="s">
        <v>147</v>
      </c>
      <c r="BE193" s="232">
        <f>IF(N193="základní",J193,0)</f>
        <v>0</v>
      </c>
      <c r="BF193" s="232">
        <f>IF(N193="snížená",J193,0)</f>
        <v>0</v>
      </c>
      <c r="BG193" s="232">
        <f>IF(N193="zákl. přenesená",J193,0)</f>
        <v>0</v>
      </c>
      <c r="BH193" s="232">
        <f>IF(N193="sníž. přenesená",J193,0)</f>
        <v>0</v>
      </c>
      <c r="BI193" s="232">
        <f>IF(N193="nulová",J193,0)</f>
        <v>0</v>
      </c>
      <c r="BJ193" s="19" t="s">
        <v>80</v>
      </c>
      <c r="BK193" s="232">
        <f>ROUND(I193*H193,2)</f>
        <v>0</v>
      </c>
      <c r="BL193" s="19" t="s">
        <v>154</v>
      </c>
      <c r="BM193" s="231" t="s">
        <v>291</v>
      </c>
    </row>
    <row r="194" s="14" customFormat="1">
      <c r="A194" s="14"/>
      <c r="B194" s="247"/>
      <c r="C194" s="248"/>
      <c r="D194" s="233" t="s">
        <v>158</v>
      </c>
      <c r="E194" s="249" t="s">
        <v>19</v>
      </c>
      <c r="F194" s="250" t="s">
        <v>292</v>
      </c>
      <c r="G194" s="248"/>
      <c r="H194" s="251">
        <v>1.9350000000000001</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158</v>
      </c>
      <c r="AU194" s="257" t="s">
        <v>82</v>
      </c>
      <c r="AV194" s="14" t="s">
        <v>82</v>
      </c>
      <c r="AW194" s="14" t="s">
        <v>33</v>
      </c>
      <c r="AX194" s="14" t="s">
        <v>72</v>
      </c>
      <c r="AY194" s="257" t="s">
        <v>147</v>
      </c>
    </row>
    <row r="195" s="14" customFormat="1">
      <c r="A195" s="14"/>
      <c r="B195" s="247"/>
      <c r="C195" s="248"/>
      <c r="D195" s="233" t="s">
        <v>158</v>
      </c>
      <c r="E195" s="249" t="s">
        <v>19</v>
      </c>
      <c r="F195" s="250" t="s">
        <v>293</v>
      </c>
      <c r="G195" s="248"/>
      <c r="H195" s="251">
        <v>1.73</v>
      </c>
      <c r="I195" s="252"/>
      <c r="J195" s="248"/>
      <c r="K195" s="248"/>
      <c r="L195" s="253"/>
      <c r="M195" s="254"/>
      <c r="N195" s="255"/>
      <c r="O195" s="255"/>
      <c r="P195" s="255"/>
      <c r="Q195" s="255"/>
      <c r="R195" s="255"/>
      <c r="S195" s="255"/>
      <c r="T195" s="256"/>
      <c r="U195" s="14"/>
      <c r="V195" s="14"/>
      <c r="W195" s="14"/>
      <c r="X195" s="14"/>
      <c r="Y195" s="14"/>
      <c r="Z195" s="14"/>
      <c r="AA195" s="14"/>
      <c r="AB195" s="14"/>
      <c r="AC195" s="14"/>
      <c r="AD195" s="14"/>
      <c r="AE195" s="14"/>
      <c r="AT195" s="257" t="s">
        <v>158</v>
      </c>
      <c r="AU195" s="257" t="s">
        <v>82</v>
      </c>
      <c r="AV195" s="14" t="s">
        <v>82</v>
      </c>
      <c r="AW195" s="14" t="s">
        <v>33</v>
      </c>
      <c r="AX195" s="14" t="s">
        <v>72</v>
      </c>
      <c r="AY195" s="257" t="s">
        <v>147</v>
      </c>
    </row>
    <row r="196" s="16" customFormat="1">
      <c r="A196" s="16"/>
      <c r="B196" s="269"/>
      <c r="C196" s="270"/>
      <c r="D196" s="233" t="s">
        <v>158</v>
      </c>
      <c r="E196" s="271" t="s">
        <v>19</v>
      </c>
      <c r="F196" s="272" t="s">
        <v>177</v>
      </c>
      <c r="G196" s="270"/>
      <c r="H196" s="273">
        <v>3.665</v>
      </c>
      <c r="I196" s="274"/>
      <c r="J196" s="270"/>
      <c r="K196" s="270"/>
      <c r="L196" s="275"/>
      <c r="M196" s="276"/>
      <c r="N196" s="277"/>
      <c r="O196" s="277"/>
      <c r="P196" s="277"/>
      <c r="Q196" s="277"/>
      <c r="R196" s="277"/>
      <c r="S196" s="277"/>
      <c r="T196" s="278"/>
      <c r="U196" s="16"/>
      <c r="V196" s="16"/>
      <c r="W196" s="16"/>
      <c r="X196" s="16"/>
      <c r="Y196" s="16"/>
      <c r="Z196" s="16"/>
      <c r="AA196" s="16"/>
      <c r="AB196" s="16"/>
      <c r="AC196" s="16"/>
      <c r="AD196" s="16"/>
      <c r="AE196" s="16"/>
      <c r="AT196" s="279" t="s">
        <v>158</v>
      </c>
      <c r="AU196" s="279" t="s">
        <v>82</v>
      </c>
      <c r="AV196" s="16" t="s">
        <v>154</v>
      </c>
      <c r="AW196" s="16" t="s">
        <v>33</v>
      </c>
      <c r="AX196" s="16" t="s">
        <v>80</v>
      </c>
      <c r="AY196" s="279" t="s">
        <v>147</v>
      </c>
    </row>
    <row r="197" s="2" customFormat="1" ht="21.75" customHeight="1">
      <c r="A197" s="40"/>
      <c r="B197" s="41"/>
      <c r="C197" s="220" t="s">
        <v>97</v>
      </c>
      <c r="D197" s="220" t="s">
        <v>149</v>
      </c>
      <c r="E197" s="221" t="s">
        <v>294</v>
      </c>
      <c r="F197" s="222" t="s">
        <v>295</v>
      </c>
      <c r="G197" s="223" t="s">
        <v>258</v>
      </c>
      <c r="H197" s="224">
        <v>17.5</v>
      </c>
      <c r="I197" s="225"/>
      <c r="J197" s="226">
        <f>ROUND(I197*H197,2)</f>
        <v>0</v>
      </c>
      <c r="K197" s="222" t="s">
        <v>153</v>
      </c>
      <c r="L197" s="46"/>
      <c r="M197" s="227" t="s">
        <v>19</v>
      </c>
      <c r="N197" s="228" t="s">
        <v>43</v>
      </c>
      <c r="O197" s="86"/>
      <c r="P197" s="229">
        <f>O197*H197</f>
        <v>0</v>
      </c>
      <c r="Q197" s="229">
        <v>0</v>
      </c>
      <c r="R197" s="229">
        <f>Q197*H197</f>
        <v>0</v>
      </c>
      <c r="S197" s="229">
        <v>0.099000000000000005</v>
      </c>
      <c r="T197" s="230">
        <f>S197*H197</f>
        <v>1.7325000000000002</v>
      </c>
      <c r="U197" s="40"/>
      <c r="V197" s="40"/>
      <c r="W197" s="40"/>
      <c r="X197" s="40"/>
      <c r="Y197" s="40"/>
      <c r="Z197" s="40"/>
      <c r="AA197" s="40"/>
      <c r="AB197" s="40"/>
      <c r="AC197" s="40"/>
      <c r="AD197" s="40"/>
      <c r="AE197" s="40"/>
      <c r="AR197" s="231" t="s">
        <v>154</v>
      </c>
      <c r="AT197" s="231" t="s">
        <v>149</v>
      </c>
      <c r="AU197" s="231" t="s">
        <v>82</v>
      </c>
      <c r="AY197" s="19" t="s">
        <v>147</v>
      </c>
      <c r="BE197" s="232">
        <f>IF(N197="základní",J197,0)</f>
        <v>0</v>
      </c>
      <c r="BF197" s="232">
        <f>IF(N197="snížená",J197,0)</f>
        <v>0</v>
      </c>
      <c r="BG197" s="232">
        <f>IF(N197="zákl. přenesená",J197,0)</f>
        <v>0</v>
      </c>
      <c r="BH197" s="232">
        <f>IF(N197="sníž. přenesená",J197,0)</f>
        <v>0</v>
      </c>
      <c r="BI197" s="232">
        <f>IF(N197="nulová",J197,0)</f>
        <v>0</v>
      </c>
      <c r="BJ197" s="19" t="s">
        <v>80</v>
      </c>
      <c r="BK197" s="232">
        <f>ROUND(I197*H197,2)</f>
        <v>0</v>
      </c>
      <c r="BL197" s="19" t="s">
        <v>154</v>
      </c>
      <c r="BM197" s="231" t="s">
        <v>296</v>
      </c>
    </row>
    <row r="198" s="13" customFormat="1">
      <c r="A198" s="13"/>
      <c r="B198" s="237"/>
      <c r="C198" s="238"/>
      <c r="D198" s="233" t="s">
        <v>158</v>
      </c>
      <c r="E198" s="239" t="s">
        <v>19</v>
      </c>
      <c r="F198" s="240" t="s">
        <v>159</v>
      </c>
      <c r="G198" s="238"/>
      <c r="H198" s="239" t="s">
        <v>19</v>
      </c>
      <c r="I198" s="241"/>
      <c r="J198" s="238"/>
      <c r="K198" s="238"/>
      <c r="L198" s="242"/>
      <c r="M198" s="243"/>
      <c r="N198" s="244"/>
      <c r="O198" s="244"/>
      <c r="P198" s="244"/>
      <c r="Q198" s="244"/>
      <c r="R198" s="244"/>
      <c r="S198" s="244"/>
      <c r="T198" s="245"/>
      <c r="U198" s="13"/>
      <c r="V198" s="13"/>
      <c r="W198" s="13"/>
      <c r="X198" s="13"/>
      <c r="Y198" s="13"/>
      <c r="Z198" s="13"/>
      <c r="AA198" s="13"/>
      <c r="AB198" s="13"/>
      <c r="AC198" s="13"/>
      <c r="AD198" s="13"/>
      <c r="AE198" s="13"/>
      <c r="AT198" s="246" t="s">
        <v>158</v>
      </c>
      <c r="AU198" s="246" t="s">
        <v>82</v>
      </c>
      <c r="AV198" s="13" t="s">
        <v>80</v>
      </c>
      <c r="AW198" s="13" t="s">
        <v>33</v>
      </c>
      <c r="AX198" s="13" t="s">
        <v>72</v>
      </c>
      <c r="AY198" s="246" t="s">
        <v>147</v>
      </c>
    </row>
    <row r="199" s="13" customFormat="1">
      <c r="A199" s="13"/>
      <c r="B199" s="237"/>
      <c r="C199" s="238"/>
      <c r="D199" s="233" t="s">
        <v>158</v>
      </c>
      <c r="E199" s="239" t="s">
        <v>19</v>
      </c>
      <c r="F199" s="240" t="s">
        <v>173</v>
      </c>
      <c r="G199" s="238"/>
      <c r="H199" s="239" t="s">
        <v>19</v>
      </c>
      <c r="I199" s="241"/>
      <c r="J199" s="238"/>
      <c r="K199" s="238"/>
      <c r="L199" s="242"/>
      <c r="M199" s="243"/>
      <c r="N199" s="244"/>
      <c r="O199" s="244"/>
      <c r="P199" s="244"/>
      <c r="Q199" s="244"/>
      <c r="R199" s="244"/>
      <c r="S199" s="244"/>
      <c r="T199" s="245"/>
      <c r="U199" s="13"/>
      <c r="V199" s="13"/>
      <c r="W199" s="13"/>
      <c r="X199" s="13"/>
      <c r="Y199" s="13"/>
      <c r="Z199" s="13"/>
      <c r="AA199" s="13"/>
      <c r="AB199" s="13"/>
      <c r="AC199" s="13"/>
      <c r="AD199" s="13"/>
      <c r="AE199" s="13"/>
      <c r="AT199" s="246" t="s">
        <v>158</v>
      </c>
      <c r="AU199" s="246" t="s">
        <v>82</v>
      </c>
      <c r="AV199" s="13" t="s">
        <v>80</v>
      </c>
      <c r="AW199" s="13" t="s">
        <v>33</v>
      </c>
      <c r="AX199" s="13" t="s">
        <v>72</v>
      </c>
      <c r="AY199" s="246" t="s">
        <v>147</v>
      </c>
    </row>
    <row r="200" s="14" customFormat="1">
      <c r="A200" s="14"/>
      <c r="B200" s="247"/>
      <c r="C200" s="248"/>
      <c r="D200" s="233" t="s">
        <v>158</v>
      </c>
      <c r="E200" s="249" t="s">
        <v>19</v>
      </c>
      <c r="F200" s="250" t="s">
        <v>297</v>
      </c>
      <c r="G200" s="248"/>
      <c r="H200" s="251">
        <v>17.5</v>
      </c>
      <c r="I200" s="252"/>
      <c r="J200" s="248"/>
      <c r="K200" s="248"/>
      <c r="L200" s="253"/>
      <c r="M200" s="254"/>
      <c r="N200" s="255"/>
      <c r="O200" s="255"/>
      <c r="P200" s="255"/>
      <c r="Q200" s="255"/>
      <c r="R200" s="255"/>
      <c r="S200" s="255"/>
      <c r="T200" s="256"/>
      <c r="U200" s="14"/>
      <c r="V200" s="14"/>
      <c r="W200" s="14"/>
      <c r="X200" s="14"/>
      <c r="Y200" s="14"/>
      <c r="Z200" s="14"/>
      <c r="AA200" s="14"/>
      <c r="AB200" s="14"/>
      <c r="AC200" s="14"/>
      <c r="AD200" s="14"/>
      <c r="AE200" s="14"/>
      <c r="AT200" s="257" t="s">
        <v>158</v>
      </c>
      <c r="AU200" s="257" t="s">
        <v>82</v>
      </c>
      <c r="AV200" s="14" t="s">
        <v>82</v>
      </c>
      <c r="AW200" s="14" t="s">
        <v>33</v>
      </c>
      <c r="AX200" s="14" t="s">
        <v>80</v>
      </c>
      <c r="AY200" s="257" t="s">
        <v>147</v>
      </c>
    </row>
    <row r="201" s="2" customFormat="1" ht="21.75" customHeight="1">
      <c r="A201" s="40"/>
      <c r="B201" s="41"/>
      <c r="C201" s="220" t="s">
        <v>100</v>
      </c>
      <c r="D201" s="220" t="s">
        <v>149</v>
      </c>
      <c r="E201" s="221" t="s">
        <v>298</v>
      </c>
      <c r="F201" s="222" t="s">
        <v>299</v>
      </c>
      <c r="G201" s="223" t="s">
        <v>258</v>
      </c>
      <c r="H201" s="224">
        <v>0.45000000000000001</v>
      </c>
      <c r="I201" s="225"/>
      <c r="J201" s="226">
        <f>ROUND(I201*H201,2)</f>
        <v>0</v>
      </c>
      <c r="K201" s="222" t="s">
        <v>153</v>
      </c>
      <c r="L201" s="46"/>
      <c r="M201" s="227" t="s">
        <v>19</v>
      </c>
      <c r="N201" s="228" t="s">
        <v>43</v>
      </c>
      <c r="O201" s="86"/>
      <c r="P201" s="229">
        <f>O201*H201</f>
        <v>0</v>
      </c>
      <c r="Q201" s="229">
        <v>0.00067000000000000002</v>
      </c>
      <c r="R201" s="229">
        <f>Q201*H201</f>
        <v>0.00030150000000000001</v>
      </c>
      <c r="S201" s="229">
        <v>0.02</v>
      </c>
      <c r="T201" s="230">
        <f>S201*H201</f>
        <v>0.0090000000000000011</v>
      </c>
      <c r="U201" s="40"/>
      <c r="V201" s="40"/>
      <c r="W201" s="40"/>
      <c r="X201" s="40"/>
      <c r="Y201" s="40"/>
      <c r="Z201" s="40"/>
      <c r="AA201" s="40"/>
      <c r="AB201" s="40"/>
      <c r="AC201" s="40"/>
      <c r="AD201" s="40"/>
      <c r="AE201" s="40"/>
      <c r="AR201" s="231" t="s">
        <v>154</v>
      </c>
      <c r="AT201" s="231" t="s">
        <v>149</v>
      </c>
      <c r="AU201" s="231" t="s">
        <v>82</v>
      </c>
      <c r="AY201" s="19" t="s">
        <v>147</v>
      </c>
      <c r="BE201" s="232">
        <f>IF(N201="základní",J201,0)</f>
        <v>0</v>
      </c>
      <c r="BF201" s="232">
        <f>IF(N201="snížená",J201,0)</f>
        <v>0</v>
      </c>
      <c r="BG201" s="232">
        <f>IF(N201="zákl. přenesená",J201,0)</f>
        <v>0</v>
      </c>
      <c r="BH201" s="232">
        <f>IF(N201="sníž. přenesená",J201,0)</f>
        <v>0</v>
      </c>
      <c r="BI201" s="232">
        <f>IF(N201="nulová",J201,0)</f>
        <v>0</v>
      </c>
      <c r="BJ201" s="19" t="s">
        <v>80</v>
      </c>
      <c r="BK201" s="232">
        <f>ROUND(I201*H201,2)</f>
        <v>0</v>
      </c>
      <c r="BL201" s="19" t="s">
        <v>154</v>
      </c>
      <c r="BM201" s="231" t="s">
        <v>300</v>
      </c>
    </row>
    <row r="202" s="2" customFormat="1">
      <c r="A202" s="40"/>
      <c r="B202" s="41"/>
      <c r="C202" s="42"/>
      <c r="D202" s="233" t="s">
        <v>156</v>
      </c>
      <c r="E202" s="42"/>
      <c r="F202" s="234" t="s">
        <v>301</v>
      </c>
      <c r="G202" s="42"/>
      <c r="H202" s="42"/>
      <c r="I202" s="138"/>
      <c r="J202" s="42"/>
      <c r="K202" s="42"/>
      <c r="L202" s="46"/>
      <c r="M202" s="235"/>
      <c r="N202" s="236"/>
      <c r="O202" s="86"/>
      <c r="P202" s="86"/>
      <c r="Q202" s="86"/>
      <c r="R202" s="86"/>
      <c r="S202" s="86"/>
      <c r="T202" s="87"/>
      <c r="U202" s="40"/>
      <c r="V202" s="40"/>
      <c r="W202" s="40"/>
      <c r="X202" s="40"/>
      <c r="Y202" s="40"/>
      <c r="Z202" s="40"/>
      <c r="AA202" s="40"/>
      <c r="AB202" s="40"/>
      <c r="AC202" s="40"/>
      <c r="AD202" s="40"/>
      <c r="AE202" s="40"/>
      <c r="AT202" s="19" t="s">
        <v>156</v>
      </c>
      <c r="AU202" s="19" t="s">
        <v>82</v>
      </c>
    </row>
    <row r="203" s="14" customFormat="1">
      <c r="A203" s="14"/>
      <c r="B203" s="247"/>
      <c r="C203" s="248"/>
      <c r="D203" s="233" t="s">
        <v>158</v>
      </c>
      <c r="E203" s="249" t="s">
        <v>19</v>
      </c>
      <c r="F203" s="250" t="s">
        <v>302</v>
      </c>
      <c r="G203" s="248"/>
      <c r="H203" s="251">
        <v>0.45000000000000001</v>
      </c>
      <c r="I203" s="252"/>
      <c r="J203" s="248"/>
      <c r="K203" s="248"/>
      <c r="L203" s="253"/>
      <c r="M203" s="254"/>
      <c r="N203" s="255"/>
      <c r="O203" s="255"/>
      <c r="P203" s="255"/>
      <c r="Q203" s="255"/>
      <c r="R203" s="255"/>
      <c r="S203" s="255"/>
      <c r="T203" s="256"/>
      <c r="U203" s="14"/>
      <c r="V203" s="14"/>
      <c r="W203" s="14"/>
      <c r="X203" s="14"/>
      <c r="Y203" s="14"/>
      <c r="Z203" s="14"/>
      <c r="AA203" s="14"/>
      <c r="AB203" s="14"/>
      <c r="AC203" s="14"/>
      <c r="AD203" s="14"/>
      <c r="AE203" s="14"/>
      <c r="AT203" s="257" t="s">
        <v>158</v>
      </c>
      <c r="AU203" s="257" t="s">
        <v>82</v>
      </c>
      <c r="AV203" s="14" t="s">
        <v>82</v>
      </c>
      <c r="AW203" s="14" t="s">
        <v>33</v>
      </c>
      <c r="AX203" s="14" t="s">
        <v>80</v>
      </c>
      <c r="AY203" s="257" t="s">
        <v>147</v>
      </c>
    </row>
    <row r="204" s="2" customFormat="1" ht="21.75" customHeight="1">
      <c r="A204" s="40"/>
      <c r="B204" s="41"/>
      <c r="C204" s="220" t="s">
        <v>303</v>
      </c>
      <c r="D204" s="220" t="s">
        <v>149</v>
      </c>
      <c r="E204" s="221" t="s">
        <v>304</v>
      </c>
      <c r="F204" s="222" t="s">
        <v>305</v>
      </c>
      <c r="G204" s="223" t="s">
        <v>258</v>
      </c>
      <c r="H204" s="224">
        <v>0.90000000000000002</v>
      </c>
      <c r="I204" s="225"/>
      <c r="J204" s="226">
        <f>ROUND(I204*H204,2)</f>
        <v>0</v>
      </c>
      <c r="K204" s="222" t="s">
        <v>153</v>
      </c>
      <c r="L204" s="46"/>
      <c r="M204" s="227" t="s">
        <v>19</v>
      </c>
      <c r="N204" s="228" t="s">
        <v>43</v>
      </c>
      <c r="O204" s="86"/>
      <c r="P204" s="229">
        <f>O204*H204</f>
        <v>0</v>
      </c>
      <c r="Q204" s="229">
        <v>0.00079000000000000001</v>
      </c>
      <c r="R204" s="229">
        <f>Q204*H204</f>
        <v>0.00071100000000000004</v>
      </c>
      <c r="S204" s="229">
        <v>0.052999999999999998</v>
      </c>
      <c r="T204" s="230">
        <f>S204*H204</f>
        <v>0.047699999999999999</v>
      </c>
      <c r="U204" s="40"/>
      <c r="V204" s="40"/>
      <c r="W204" s="40"/>
      <c r="X204" s="40"/>
      <c r="Y204" s="40"/>
      <c r="Z204" s="40"/>
      <c r="AA204" s="40"/>
      <c r="AB204" s="40"/>
      <c r="AC204" s="40"/>
      <c r="AD204" s="40"/>
      <c r="AE204" s="40"/>
      <c r="AR204" s="231" t="s">
        <v>154</v>
      </c>
      <c r="AT204" s="231" t="s">
        <v>149</v>
      </c>
      <c r="AU204" s="231" t="s">
        <v>82</v>
      </c>
      <c r="AY204" s="19" t="s">
        <v>147</v>
      </c>
      <c r="BE204" s="232">
        <f>IF(N204="základní",J204,0)</f>
        <v>0</v>
      </c>
      <c r="BF204" s="232">
        <f>IF(N204="snížená",J204,0)</f>
        <v>0</v>
      </c>
      <c r="BG204" s="232">
        <f>IF(N204="zákl. přenesená",J204,0)</f>
        <v>0</v>
      </c>
      <c r="BH204" s="232">
        <f>IF(N204="sníž. přenesená",J204,0)</f>
        <v>0</v>
      </c>
      <c r="BI204" s="232">
        <f>IF(N204="nulová",J204,0)</f>
        <v>0</v>
      </c>
      <c r="BJ204" s="19" t="s">
        <v>80</v>
      </c>
      <c r="BK204" s="232">
        <f>ROUND(I204*H204,2)</f>
        <v>0</v>
      </c>
      <c r="BL204" s="19" t="s">
        <v>154</v>
      </c>
      <c r="BM204" s="231" t="s">
        <v>306</v>
      </c>
    </row>
    <row r="205" s="2" customFormat="1">
      <c r="A205" s="40"/>
      <c r="B205" s="41"/>
      <c r="C205" s="42"/>
      <c r="D205" s="233" t="s">
        <v>156</v>
      </c>
      <c r="E205" s="42"/>
      <c r="F205" s="234" t="s">
        <v>301</v>
      </c>
      <c r="G205" s="42"/>
      <c r="H205" s="42"/>
      <c r="I205" s="138"/>
      <c r="J205" s="42"/>
      <c r="K205" s="42"/>
      <c r="L205" s="46"/>
      <c r="M205" s="235"/>
      <c r="N205" s="236"/>
      <c r="O205" s="86"/>
      <c r="P205" s="86"/>
      <c r="Q205" s="86"/>
      <c r="R205" s="86"/>
      <c r="S205" s="86"/>
      <c r="T205" s="87"/>
      <c r="U205" s="40"/>
      <c r="V205" s="40"/>
      <c r="W205" s="40"/>
      <c r="X205" s="40"/>
      <c r="Y205" s="40"/>
      <c r="Z205" s="40"/>
      <c r="AA205" s="40"/>
      <c r="AB205" s="40"/>
      <c r="AC205" s="40"/>
      <c r="AD205" s="40"/>
      <c r="AE205" s="40"/>
      <c r="AT205" s="19" t="s">
        <v>156</v>
      </c>
      <c r="AU205" s="19" t="s">
        <v>82</v>
      </c>
    </row>
    <row r="206" s="14" customFormat="1">
      <c r="A206" s="14"/>
      <c r="B206" s="247"/>
      <c r="C206" s="248"/>
      <c r="D206" s="233" t="s">
        <v>158</v>
      </c>
      <c r="E206" s="249" t="s">
        <v>19</v>
      </c>
      <c r="F206" s="250" t="s">
        <v>307</v>
      </c>
      <c r="G206" s="248"/>
      <c r="H206" s="251">
        <v>0.90000000000000002</v>
      </c>
      <c r="I206" s="252"/>
      <c r="J206" s="248"/>
      <c r="K206" s="248"/>
      <c r="L206" s="253"/>
      <c r="M206" s="254"/>
      <c r="N206" s="255"/>
      <c r="O206" s="255"/>
      <c r="P206" s="255"/>
      <c r="Q206" s="255"/>
      <c r="R206" s="255"/>
      <c r="S206" s="255"/>
      <c r="T206" s="256"/>
      <c r="U206" s="14"/>
      <c r="V206" s="14"/>
      <c r="W206" s="14"/>
      <c r="X206" s="14"/>
      <c r="Y206" s="14"/>
      <c r="Z206" s="14"/>
      <c r="AA206" s="14"/>
      <c r="AB206" s="14"/>
      <c r="AC206" s="14"/>
      <c r="AD206" s="14"/>
      <c r="AE206" s="14"/>
      <c r="AT206" s="257" t="s">
        <v>158</v>
      </c>
      <c r="AU206" s="257" t="s">
        <v>82</v>
      </c>
      <c r="AV206" s="14" t="s">
        <v>82</v>
      </c>
      <c r="AW206" s="14" t="s">
        <v>33</v>
      </c>
      <c r="AX206" s="14" t="s">
        <v>80</v>
      </c>
      <c r="AY206" s="257" t="s">
        <v>147</v>
      </c>
    </row>
    <row r="207" s="2" customFormat="1" ht="21.75" customHeight="1">
      <c r="A207" s="40"/>
      <c r="B207" s="41"/>
      <c r="C207" s="220" t="s">
        <v>308</v>
      </c>
      <c r="D207" s="220" t="s">
        <v>149</v>
      </c>
      <c r="E207" s="221" t="s">
        <v>309</v>
      </c>
      <c r="F207" s="222" t="s">
        <v>310</v>
      </c>
      <c r="G207" s="223" t="s">
        <v>258</v>
      </c>
      <c r="H207" s="224">
        <v>1.3500000000000001</v>
      </c>
      <c r="I207" s="225"/>
      <c r="J207" s="226">
        <f>ROUND(I207*H207,2)</f>
        <v>0</v>
      </c>
      <c r="K207" s="222" t="s">
        <v>153</v>
      </c>
      <c r="L207" s="46"/>
      <c r="M207" s="227" t="s">
        <v>19</v>
      </c>
      <c r="N207" s="228" t="s">
        <v>43</v>
      </c>
      <c r="O207" s="86"/>
      <c r="P207" s="229">
        <f>O207*H207</f>
        <v>0</v>
      </c>
      <c r="Q207" s="229">
        <v>0.00232</v>
      </c>
      <c r="R207" s="229">
        <f>Q207*H207</f>
        <v>0.0031320000000000002</v>
      </c>
      <c r="S207" s="229">
        <v>0.10100000000000001</v>
      </c>
      <c r="T207" s="230">
        <f>S207*H207</f>
        <v>0.13635000000000003</v>
      </c>
      <c r="U207" s="40"/>
      <c r="V207" s="40"/>
      <c r="W207" s="40"/>
      <c r="X207" s="40"/>
      <c r="Y207" s="40"/>
      <c r="Z207" s="40"/>
      <c r="AA207" s="40"/>
      <c r="AB207" s="40"/>
      <c r="AC207" s="40"/>
      <c r="AD207" s="40"/>
      <c r="AE207" s="40"/>
      <c r="AR207" s="231" t="s">
        <v>154</v>
      </c>
      <c r="AT207" s="231" t="s">
        <v>149</v>
      </c>
      <c r="AU207" s="231" t="s">
        <v>82</v>
      </c>
      <c r="AY207" s="19" t="s">
        <v>147</v>
      </c>
      <c r="BE207" s="232">
        <f>IF(N207="základní",J207,0)</f>
        <v>0</v>
      </c>
      <c r="BF207" s="232">
        <f>IF(N207="snížená",J207,0)</f>
        <v>0</v>
      </c>
      <c r="BG207" s="232">
        <f>IF(N207="zákl. přenesená",J207,0)</f>
        <v>0</v>
      </c>
      <c r="BH207" s="232">
        <f>IF(N207="sníž. přenesená",J207,0)</f>
        <v>0</v>
      </c>
      <c r="BI207" s="232">
        <f>IF(N207="nulová",J207,0)</f>
        <v>0</v>
      </c>
      <c r="BJ207" s="19" t="s">
        <v>80</v>
      </c>
      <c r="BK207" s="232">
        <f>ROUND(I207*H207,2)</f>
        <v>0</v>
      </c>
      <c r="BL207" s="19" t="s">
        <v>154</v>
      </c>
      <c r="BM207" s="231" t="s">
        <v>311</v>
      </c>
    </row>
    <row r="208" s="2" customFormat="1">
      <c r="A208" s="40"/>
      <c r="B208" s="41"/>
      <c r="C208" s="42"/>
      <c r="D208" s="233" t="s">
        <v>156</v>
      </c>
      <c r="E208" s="42"/>
      <c r="F208" s="234" t="s">
        <v>301</v>
      </c>
      <c r="G208" s="42"/>
      <c r="H208" s="42"/>
      <c r="I208" s="138"/>
      <c r="J208" s="42"/>
      <c r="K208" s="42"/>
      <c r="L208" s="46"/>
      <c r="M208" s="235"/>
      <c r="N208" s="236"/>
      <c r="O208" s="86"/>
      <c r="P208" s="86"/>
      <c r="Q208" s="86"/>
      <c r="R208" s="86"/>
      <c r="S208" s="86"/>
      <c r="T208" s="87"/>
      <c r="U208" s="40"/>
      <c r="V208" s="40"/>
      <c r="W208" s="40"/>
      <c r="X208" s="40"/>
      <c r="Y208" s="40"/>
      <c r="Z208" s="40"/>
      <c r="AA208" s="40"/>
      <c r="AB208" s="40"/>
      <c r="AC208" s="40"/>
      <c r="AD208" s="40"/>
      <c r="AE208" s="40"/>
      <c r="AT208" s="19" t="s">
        <v>156</v>
      </c>
      <c r="AU208" s="19" t="s">
        <v>82</v>
      </c>
    </row>
    <row r="209" s="14" customFormat="1">
      <c r="A209" s="14"/>
      <c r="B209" s="247"/>
      <c r="C209" s="248"/>
      <c r="D209" s="233" t="s">
        <v>158</v>
      </c>
      <c r="E209" s="249" t="s">
        <v>19</v>
      </c>
      <c r="F209" s="250" t="s">
        <v>312</v>
      </c>
      <c r="G209" s="248"/>
      <c r="H209" s="251">
        <v>1.3500000000000001</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158</v>
      </c>
      <c r="AU209" s="257" t="s">
        <v>82</v>
      </c>
      <c r="AV209" s="14" t="s">
        <v>82</v>
      </c>
      <c r="AW209" s="14" t="s">
        <v>33</v>
      </c>
      <c r="AX209" s="14" t="s">
        <v>80</v>
      </c>
      <c r="AY209" s="257" t="s">
        <v>147</v>
      </c>
    </row>
    <row r="210" s="2" customFormat="1" ht="16.5" customHeight="1">
      <c r="A210" s="40"/>
      <c r="B210" s="41"/>
      <c r="C210" s="220" t="s">
        <v>313</v>
      </c>
      <c r="D210" s="220" t="s">
        <v>149</v>
      </c>
      <c r="E210" s="221" t="s">
        <v>314</v>
      </c>
      <c r="F210" s="222" t="s">
        <v>315</v>
      </c>
      <c r="G210" s="223" t="s">
        <v>152</v>
      </c>
      <c r="H210" s="224">
        <v>67</v>
      </c>
      <c r="I210" s="225"/>
      <c r="J210" s="226">
        <f>ROUND(I210*H210,2)</f>
        <v>0</v>
      </c>
      <c r="K210" s="222" t="s">
        <v>153</v>
      </c>
      <c r="L210" s="46"/>
      <c r="M210" s="227" t="s">
        <v>19</v>
      </c>
      <c r="N210" s="228" t="s">
        <v>43</v>
      </c>
      <c r="O210" s="86"/>
      <c r="P210" s="229">
        <f>O210*H210</f>
        <v>0</v>
      </c>
      <c r="Q210" s="229">
        <v>0</v>
      </c>
      <c r="R210" s="229">
        <f>Q210*H210</f>
        <v>0</v>
      </c>
      <c r="S210" s="229">
        <v>0.0040000000000000001</v>
      </c>
      <c r="T210" s="230">
        <f>S210*H210</f>
        <v>0.26800000000000002</v>
      </c>
      <c r="U210" s="40"/>
      <c r="V210" s="40"/>
      <c r="W210" s="40"/>
      <c r="X210" s="40"/>
      <c r="Y210" s="40"/>
      <c r="Z210" s="40"/>
      <c r="AA210" s="40"/>
      <c r="AB210" s="40"/>
      <c r="AC210" s="40"/>
      <c r="AD210" s="40"/>
      <c r="AE210" s="40"/>
      <c r="AR210" s="231" t="s">
        <v>154</v>
      </c>
      <c r="AT210" s="231" t="s">
        <v>149</v>
      </c>
      <c r="AU210" s="231" t="s">
        <v>82</v>
      </c>
      <c r="AY210" s="19" t="s">
        <v>147</v>
      </c>
      <c r="BE210" s="232">
        <f>IF(N210="základní",J210,0)</f>
        <v>0</v>
      </c>
      <c r="BF210" s="232">
        <f>IF(N210="snížená",J210,0)</f>
        <v>0</v>
      </c>
      <c r="BG210" s="232">
        <f>IF(N210="zákl. přenesená",J210,0)</f>
        <v>0</v>
      </c>
      <c r="BH210" s="232">
        <f>IF(N210="sníž. přenesená",J210,0)</f>
        <v>0</v>
      </c>
      <c r="BI210" s="232">
        <f>IF(N210="nulová",J210,0)</f>
        <v>0</v>
      </c>
      <c r="BJ210" s="19" t="s">
        <v>80</v>
      </c>
      <c r="BK210" s="232">
        <f>ROUND(I210*H210,2)</f>
        <v>0</v>
      </c>
      <c r="BL210" s="19" t="s">
        <v>154</v>
      </c>
      <c r="BM210" s="231" t="s">
        <v>316</v>
      </c>
    </row>
    <row r="211" s="2" customFormat="1">
      <c r="A211" s="40"/>
      <c r="B211" s="41"/>
      <c r="C211" s="42"/>
      <c r="D211" s="233" t="s">
        <v>156</v>
      </c>
      <c r="E211" s="42"/>
      <c r="F211" s="234" t="s">
        <v>317</v>
      </c>
      <c r="G211" s="42"/>
      <c r="H211" s="42"/>
      <c r="I211" s="138"/>
      <c r="J211" s="42"/>
      <c r="K211" s="42"/>
      <c r="L211" s="46"/>
      <c r="M211" s="235"/>
      <c r="N211" s="236"/>
      <c r="O211" s="86"/>
      <c r="P211" s="86"/>
      <c r="Q211" s="86"/>
      <c r="R211" s="86"/>
      <c r="S211" s="86"/>
      <c r="T211" s="87"/>
      <c r="U211" s="40"/>
      <c r="V211" s="40"/>
      <c r="W211" s="40"/>
      <c r="X211" s="40"/>
      <c r="Y211" s="40"/>
      <c r="Z211" s="40"/>
      <c r="AA211" s="40"/>
      <c r="AB211" s="40"/>
      <c r="AC211" s="40"/>
      <c r="AD211" s="40"/>
      <c r="AE211" s="40"/>
      <c r="AT211" s="19" t="s">
        <v>156</v>
      </c>
      <c r="AU211" s="19" t="s">
        <v>82</v>
      </c>
    </row>
    <row r="212" s="2" customFormat="1" ht="21.75" customHeight="1">
      <c r="A212" s="40"/>
      <c r="B212" s="41"/>
      <c r="C212" s="220" t="s">
        <v>318</v>
      </c>
      <c r="D212" s="220" t="s">
        <v>149</v>
      </c>
      <c r="E212" s="221" t="s">
        <v>319</v>
      </c>
      <c r="F212" s="222" t="s">
        <v>320</v>
      </c>
      <c r="G212" s="223" t="s">
        <v>152</v>
      </c>
      <c r="H212" s="224">
        <v>252.88999999999999</v>
      </c>
      <c r="I212" s="225"/>
      <c r="J212" s="226">
        <f>ROUND(I212*H212,2)</f>
        <v>0</v>
      </c>
      <c r="K212" s="222" t="s">
        <v>153</v>
      </c>
      <c r="L212" s="46"/>
      <c r="M212" s="227" t="s">
        <v>19</v>
      </c>
      <c r="N212" s="228" t="s">
        <v>43</v>
      </c>
      <c r="O212" s="86"/>
      <c r="P212" s="229">
        <f>O212*H212</f>
        <v>0</v>
      </c>
      <c r="Q212" s="229">
        <v>0</v>
      </c>
      <c r="R212" s="229">
        <f>Q212*H212</f>
        <v>0</v>
      </c>
      <c r="S212" s="229">
        <v>0.02</v>
      </c>
      <c r="T212" s="230">
        <f>S212*H212</f>
        <v>5.0577999999999994</v>
      </c>
      <c r="U212" s="40"/>
      <c r="V212" s="40"/>
      <c r="W212" s="40"/>
      <c r="X212" s="40"/>
      <c r="Y212" s="40"/>
      <c r="Z212" s="40"/>
      <c r="AA212" s="40"/>
      <c r="AB212" s="40"/>
      <c r="AC212" s="40"/>
      <c r="AD212" s="40"/>
      <c r="AE212" s="40"/>
      <c r="AR212" s="231" t="s">
        <v>154</v>
      </c>
      <c r="AT212" s="231" t="s">
        <v>149</v>
      </c>
      <c r="AU212" s="231" t="s">
        <v>82</v>
      </c>
      <c r="AY212" s="19" t="s">
        <v>147</v>
      </c>
      <c r="BE212" s="232">
        <f>IF(N212="základní",J212,0)</f>
        <v>0</v>
      </c>
      <c r="BF212" s="232">
        <f>IF(N212="snížená",J212,0)</f>
        <v>0</v>
      </c>
      <c r="BG212" s="232">
        <f>IF(N212="zákl. přenesená",J212,0)</f>
        <v>0</v>
      </c>
      <c r="BH212" s="232">
        <f>IF(N212="sníž. přenesená",J212,0)</f>
        <v>0</v>
      </c>
      <c r="BI212" s="232">
        <f>IF(N212="nulová",J212,0)</f>
        <v>0</v>
      </c>
      <c r="BJ212" s="19" t="s">
        <v>80</v>
      </c>
      <c r="BK212" s="232">
        <f>ROUND(I212*H212,2)</f>
        <v>0</v>
      </c>
      <c r="BL212" s="19" t="s">
        <v>154</v>
      </c>
      <c r="BM212" s="231" t="s">
        <v>321</v>
      </c>
    </row>
    <row r="213" s="2" customFormat="1">
      <c r="A213" s="40"/>
      <c r="B213" s="41"/>
      <c r="C213" s="42"/>
      <c r="D213" s="233" t="s">
        <v>156</v>
      </c>
      <c r="E213" s="42"/>
      <c r="F213" s="234" t="s">
        <v>317</v>
      </c>
      <c r="G213" s="42"/>
      <c r="H213" s="42"/>
      <c r="I213" s="138"/>
      <c r="J213" s="42"/>
      <c r="K213" s="42"/>
      <c r="L213" s="46"/>
      <c r="M213" s="235"/>
      <c r="N213" s="236"/>
      <c r="O213" s="86"/>
      <c r="P213" s="86"/>
      <c r="Q213" s="86"/>
      <c r="R213" s="86"/>
      <c r="S213" s="86"/>
      <c r="T213" s="87"/>
      <c r="U213" s="40"/>
      <c r="V213" s="40"/>
      <c r="W213" s="40"/>
      <c r="X213" s="40"/>
      <c r="Y213" s="40"/>
      <c r="Z213" s="40"/>
      <c r="AA213" s="40"/>
      <c r="AB213" s="40"/>
      <c r="AC213" s="40"/>
      <c r="AD213" s="40"/>
      <c r="AE213" s="40"/>
      <c r="AT213" s="19" t="s">
        <v>156</v>
      </c>
      <c r="AU213" s="19" t="s">
        <v>82</v>
      </c>
    </row>
    <row r="214" s="2" customFormat="1" ht="21.75" customHeight="1">
      <c r="A214" s="40"/>
      <c r="B214" s="41"/>
      <c r="C214" s="220" t="s">
        <v>322</v>
      </c>
      <c r="D214" s="220" t="s">
        <v>149</v>
      </c>
      <c r="E214" s="221" t="s">
        <v>323</v>
      </c>
      <c r="F214" s="222" t="s">
        <v>324</v>
      </c>
      <c r="G214" s="223" t="s">
        <v>180</v>
      </c>
      <c r="H214" s="224">
        <v>1</v>
      </c>
      <c r="I214" s="225"/>
      <c r="J214" s="226">
        <f>ROUND(I214*H214,2)</f>
        <v>0</v>
      </c>
      <c r="K214" s="222" t="s">
        <v>19</v>
      </c>
      <c r="L214" s="46"/>
      <c r="M214" s="227" t="s">
        <v>19</v>
      </c>
      <c r="N214" s="228" t="s">
        <v>43</v>
      </c>
      <c r="O214" s="86"/>
      <c r="P214" s="229">
        <f>O214*H214</f>
        <v>0</v>
      </c>
      <c r="Q214" s="229">
        <v>0</v>
      </c>
      <c r="R214" s="229">
        <f>Q214*H214</f>
        <v>0</v>
      </c>
      <c r="S214" s="229">
        <v>0</v>
      </c>
      <c r="T214" s="230">
        <f>S214*H214</f>
        <v>0</v>
      </c>
      <c r="U214" s="40"/>
      <c r="V214" s="40"/>
      <c r="W214" s="40"/>
      <c r="X214" s="40"/>
      <c r="Y214" s="40"/>
      <c r="Z214" s="40"/>
      <c r="AA214" s="40"/>
      <c r="AB214" s="40"/>
      <c r="AC214" s="40"/>
      <c r="AD214" s="40"/>
      <c r="AE214" s="40"/>
      <c r="AR214" s="231" t="s">
        <v>154</v>
      </c>
      <c r="AT214" s="231" t="s">
        <v>149</v>
      </c>
      <c r="AU214" s="231" t="s">
        <v>82</v>
      </c>
      <c r="AY214" s="19" t="s">
        <v>147</v>
      </c>
      <c r="BE214" s="232">
        <f>IF(N214="základní",J214,0)</f>
        <v>0</v>
      </c>
      <c r="BF214" s="232">
        <f>IF(N214="snížená",J214,0)</f>
        <v>0</v>
      </c>
      <c r="BG214" s="232">
        <f>IF(N214="zákl. přenesená",J214,0)</f>
        <v>0</v>
      </c>
      <c r="BH214" s="232">
        <f>IF(N214="sníž. přenesená",J214,0)</f>
        <v>0</v>
      </c>
      <c r="BI214" s="232">
        <f>IF(N214="nulová",J214,0)</f>
        <v>0</v>
      </c>
      <c r="BJ214" s="19" t="s">
        <v>80</v>
      </c>
      <c r="BK214" s="232">
        <f>ROUND(I214*H214,2)</f>
        <v>0</v>
      </c>
      <c r="BL214" s="19" t="s">
        <v>154</v>
      </c>
      <c r="BM214" s="231" t="s">
        <v>325</v>
      </c>
    </row>
    <row r="215" s="2" customFormat="1" ht="16.5" customHeight="1">
      <c r="A215" s="40"/>
      <c r="B215" s="41"/>
      <c r="C215" s="220" t="s">
        <v>103</v>
      </c>
      <c r="D215" s="220" t="s">
        <v>149</v>
      </c>
      <c r="E215" s="221" t="s">
        <v>326</v>
      </c>
      <c r="F215" s="222" t="s">
        <v>327</v>
      </c>
      <c r="G215" s="223" t="s">
        <v>180</v>
      </c>
      <c r="H215" s="224">
        <v>1</v>
      </c>
      <c r="I215" s="225"/>
      <c r="J215" s="226">
        <f>ROUND(I215*H215,2)</f>
        <v>0</v>
      </c>
      <c r="K215" s="222" t="s">
        <v>19</v>
      </c>
      <c r="L215" s="46"/>
      <c r="M215" s="227" t="s">
        <v>19</v>
      </c>
      <c r="N215" s="228" t="s">
        <v>43</v>
      </c>
      <c r="O215" s="86"/>
      <c r="P215" s="229">
        <f>O215*H215</f>
        <v>0</v>
      </c>
      <c r="Q215" s="229">
        <v>0</v>
      </c>
      <c r="R215" s="229">
        <f>Q215*H215</f>
        <v>0</v>
      </c>
      <c r="S215" s="229">
        <v>0</v>
      </c>
      <c r="T215" s="230">
        <f>S215*H215</f>
        <v>0</v>
      </c>
      <c r="U215" s="40"/>
      <c r="V215" s="40"/>
      <c r="W215" s="40"/>
      <c r="X215" s="40"/>
      <c r="Y215" s="40"/>
      <c r="Z215" s="40"/>
      <c r="AA215" s="40"/>
      <c r="AB215" s="40"/>
      <c r="AC215" s="40"/>
      <c r="AD215" s="40"/>
      <c r="AE215" s="40"/>
      <c r="AR215" s="231" t="s">
        <v>154</v>
      </c>
      <c r="AT215" s="231" t="s">
        <v>149</v>
      </c>
      <c r="AU215" s="231" t="s">
        <v>82</v>
      </c>
      <c r="AY215" s="19" t="s">
        <v>147</v>
      </c>
      <c r="BE215" s="232">
        <f>IF(N215="základní",J215,0)</f>
        <v>0</v>
      </c>
      <c r="BF215" s="232">
        <f>IF(N215="snížená",J215,0)</f>
        <v>0</v>
      </c>
      <c r="BG215" s="232">
        <f>IF(N215="zákl. přenesená",J215,0)</f>
        <v>0</v>
      </c>
      <c r="BH215" s="232">
        <f>IF(N215="sníž. přenesená",J215,0)</f>
        <v>0</v>
      </c>
      <c r="BI215" s="232">
        <f>IF(N215="nulová",J215,0)</f>
        <v>0</v>
      </c>
      <c r="BJ215" s="19" t="s">
        <v>80</v>
      </c>
      <c r="BK215" s="232">
        <f>ROUND(I215*H215,2)</f>
        <v>0</v>
      </c>
      <c r="BL215" s="19" t="s">
        <v>154</v>
      </c>
      <c r="BM215" s="231" t="s">
        <v>328</v>
      </c>
    </row>
    <row r="216" s="2" customFormat="1" ht="16.5" customHeight="1">
      <c r="A216" s="40"/>
      <c r="B216" s="41"/>
      <c r="C216" s="220" t="s">
        <v>329</v>
      </c>
      <c r="D216" s="220" t="s">
        <v>149</v>
      </c>
      <c r="E216" s="221" t="s">
        <v>330</v>
      </c>
      <c r="F216" s="222" t="s">
        <v>331</v>
      </c>
      <c r="G216" s="223" t="s">
        <v>180</v>
      </c>
      <c r="H216" s="224">
        <v>1</v>
      </c>
      <c r="I216" s="225"/>
      <c r="J216" s="226">
        <f>ROUND(I216*H216,2)</f>
        <v>0</v>
      </c>
      <c r="K216" s="222" t="s">
        <v>19</v>
      </c>
      <c r="L216" s="46"/>
      <c r="M216" s="227" t="s">
        <v>19</v>
      </c>
      <c r="N216" s="228" t="s">
        <v>43</v>
      </c>
      <c r="O216" s="86"/>
      <c r="P216" s="229">
        <f>O216*H216</f>
        <v>0</v>
      </c>
      <c r="Q216" s="229">
        <v>0</v>
      </c>
      <c r="R216" s="229">
        <f>Q216*H216</f>
        <v>0</v>
      </c>
      <c r="S216" s="229">
        <v>0</v>
      </c>
      <c r="T216" s="230">
        <f>S216*H216</f>
        <v>0</v>
      </c>
      <c r="U216" s="40"/>
      <c r="V216" s="40"/>
      <c r="W216" s="40"/>
      <c r="X216" s="40"/>
      <c r="Y216" s="40"/>
      <c r="Z216" s="40"/>
      <c r="AA216" s="40"/>
      <c r="AB216" s="40"/>
      <c r="AC216" s="40"/>
      <c r="AD216" s="40"/>
      <c r="AE216" s="40"/>
      <c r="AR216" s="231" t="s">
        <v>154</v>
      </c>
      <c r="AT216" s="231" t="s">
        <v>149</v>
      </c>
      <c r="AU216" s="231" t="s">
        <v>82</v>
      </c>
      <c r="AY216" s="19" t="s">
        <v>147</v>
      </c>
      <c r="BE216" s="232">
        <f>IF(N216="základní",J216,0)</f>
        <v>0</v>
      </c>
      <c r="BF216" s="232">
        <f>IF(N216="snížená",J216,0)</f>
        <v>0</v>
      </c>
      <c r="BG216" s="232">
        <f>IF(N216="zákl. přenesená",J216,0)</f>
        <v>0</v>
      </c>
      <c r="BH216" s="232">
        <f>IF(N216="sníž. přenesená",J216,0)</f>
        <v>0</v>
      </c>
      <c r="BI216" s="232">
        <f>IF(N216="nulová",J216,0)</f>
        <v>0</v>
      </c>
      <c r="BJ216" s="19" t="s">
        <v>80</v>
      </c>
      <c r="BK216" s="232">
        <f>ROUND(I216*H216,2)</f>
        <v>0</v>
      </c>
      <c r="BL216" s="19" t="s">
        <v>154</v>
      </c>
      <c r="BM216" s="231" t="s">
        <v>332</v>
      </c>
    </row>
    <row r="217" s="2" customFormat="1" ht="16.5" customHeight="1">
      <c r="A217" s="40"/>
      <c r="B217" s="41"/>
      <c r="C217" s="220" t="s">
        <v>333</v>
      </c>
      <c r="D217" s="220" t="s">
        <v>149</v>
      </c>
      <c r="E217" s="221" t="s">
        <v>334</v>
      </c>
      <c r="F217" s="222" t="s">
        <v>335</v>
      </c>
      <c r="G217" s="223" t="s">
        <v>180</v>
      </c>
      <c r="H217" s="224">
        <v>1</v>
      </c>
      <c r="I217" s="225"/>
      <c r="J217" s="226">
        <f>ROUND(I217*H217,2)</f>
        <v>0</v>
      </c>
      <c r="K217" s="222" t="s">
        <v>19</v>
      </c>
      <c r="L217" s="46"/>
      <c r="M217" s="227" t="s">
        <v>19</v>
      </c>
      <c r="N217" s="228" t="s">
        <v>43</v>
      </c>
      <c r="O217" s="86"/>
      <c r="P217" s="229">
        <f>O217*H217</f>
        <v>0</v>
      </c>
      <c r="Q217" s="229">
        <v>0</v>
      </c>
      <c r="R217" s="229">
        <f>Q217*H217</f>
        <v>0</v>
      </c>
      <c r="S217" s="229">
        <v>0</v>
      </c>
      <c r="T217" s="230">
        <f>S217*H217</f>
        <v>0</v>
      </c>
      <c r="U217" s="40"/>
      <c r="V217" s="40"/>
      <c r="W217" s="40"/>
      <c r="X217" s="40"/>
      <c r="Y217" s="40"/>
      <c r="Z217" s="40"/>
      <c r="AA217" s="40"/>
      <c r="AB217" s="40"/>
      <c r="AC217" s="40"/>
      <c r="AD217" s="40"/>
      <c r="AE217" s="40"/>
      <c r="AR217" s="231" t="s">
        <v>154</v>
      </c>
      <c r="AT217" s="231" t="s">
        <v>149</v>
      </c>
      <c r="AU217" s="231" t="s">
        <v>82</v>
      </c>
      <c r="AY217" s="19" t="s">
        <v>147</v>
      </c>
      <c r="BE217" s="232">
        <f>IF(N217="základní",J217,0)</f>
        <v>0</v>
      </c>
      <c r="BF217" s="232">
        <f>IF(N217="snížená",J217,0)</f>
        <v>0</v>
      </c>
      <c r="BG217" s="232">
        <f>IF(N217="zákl. přenesená",J217,0)</f>
        <v>0</v>
      </c>
      <c r="BH217" s="232">
        <f>IF(N217="sníž. přenesená",J217,0)</f>
        <v>0</v>
      </c>
      <c r="BI217" s="232">
        <f>IF(N217="nulová",J217,0)</f>
        <v>0</v>
      </c>
      <c r="BJ217" s="19" t="s">
        <v>80</v>
      </c>
      <c r="BK217" s="232">
        <f>ROUND(I217*H217,2)</f>
        <v>0</v>
      </c>
      <c r="BL217" s="19" t="s">
        <v>154</v>
      </c>
      <c r="BM217" s="231" t="s">
        <v>336</v>
      </c>
    </row>
    <row r="218" s="2" customFormat="1" ht="21.75" customHeight="1">
      <c r="A218" s="40"/>
      <c r="B218" s="41"/>
      <c r="C218" s="220" t="s">
        <v>337</v>
      </c>
      <c r="D218" s="220" t="s">
        <v>149</v>
      </c>
      <c r="E218" s="221" t="s">
        <v>338</v>
      </c>
      <c r="F218" s="222" t="s">
        <v>339</v>
      </c>
      <c r="G218" s="223" t="s">
        <v>180</v>
      </c>
      <c r="H218" s="224">
        <v>1</v>
      </c>
      <c r="I218" s="225"/>
      <c r="J218" s="226">
        <f>ROUND(I218*H218,2)</f>
        <v>0</v>
      </c>
      <c r="K218" s="222" t="s">
        <v>19</v>
      </c>
      <c r="L218" s="46"/>
      <c r="M218" s="227" t="s">
        <v>19</v>
      </c>
      <c r="N218" s="228" t="s">
        <v>43</v>
      </c>
      <c r="O218" s="86"/>
      <c r="P218" s="229">
        <f>O218*H218</f>
        <v>0</v>
      </c>
      <c r="Q218" s="229">
        <v>0</v>
      </c>
      <c r="R218" s="229">
        <f>Q218*H218</f>
        <v>0</v>
      </c>
      <c r="S218" s="229">
        <v>0</v>
      </c>
      <c r="T218" s="230">
        <f>S218*H218</f>
        <v>0</v>
      </c>
      <c r="U218" s="40"/>
      <c r="V218" s="40"/>
      <c r="W218" s="40"/>
      <c r="X218" s="40"/>
      <c r="Y218" s="40"/>
      <c r="Z218" s="40"/>
      <c r="AA218" s="40"/>
      <c r="AB218" s="40"/>
      <c r="AC218" s="40"/>
      <c r="AD218" s="40"/>
      <c r="AE218" s="40"/>
      <c r="AR218" s="231" t="s">
        <v>154</v>
      </c>
      <c r="AT218" s="231" t="s">
        <v>149</v>
      </c>
      <c r="AU218" s="231" t="s">
        <v>82</v>
      </c>
      <c r="AY218" s="19" t="s">
        <v>147</v>
      </c>
      <c r="BE218" s="232">
        <f>IF(N218="základní",J218,0)</f>
        <v>0</v>
      </c>
      <c r="BF218" s="232">
        <f>IF(N218="snížená",J218,0)</f>
        <v>0</v>
      </c>
      <c r="BG218" s="232">
        <f>IF(N218="zákl. přenesená",J218,0)</f>
        <v>0</v>
      </c>
      <c r="BH218" s="232">
        <f>IF(N218="sníž. přenesená",J218,0)</f>
        <v>0</v>
      </c>
      <c r="BI218" s="232">
        <f>IF(N218="nulová",J218,0)</f>
        <v>0</v>
      </c>
      <c r="BJ218" s="19" t="s">
        <v>80</v>
      </c>
      <c r="BK218" s="232">
        <f>ROUND(I218*H218,2)</f>
        <v>0</v>
      </c>
      <c r="BL218" s="19" t="s">
        <v>154</v>
      </c>
      <c r="BM218" s="231" t="s">
        <v>340</v>
      </c>
    </row>
    <row r="219" s="2" customFormat="1" ht="16.5" customHeight="1">
      <c r="A219" s="40"/>
      <c r="B219" s="41"/>
      <c r="C219" s="220" t="s">
        <v>341</v>
      </c>
      <c r="D219" s="220" t="s">
        <v>149</v>
      </c>
      <c r="E219" s="221" t="s">
        <v>342</v>
      </c>
      <c r="F219" s="222" t="s">
        <v>343</v>
      </c>
      <c r="G219" s="223" t="s">
        <v>180</v>
      </c>
      <c r="H219" s="224">
        <v>1</v>
      </c>
      <c r="I219" s="225"/>
      <c r="J219" s="226">
        <f>ROUND(I219*H219,2)</f>
        <v>0</v>
      </c>
      <c r="K219" s="222" t="s">
        <v>19</v>
      </c>
      <c r="L219" s="46"/>
      <c r="M219" s="227" t="s">
        <v>19</v>
      </c>
      <c r="N219" s="228" t="s">
        <v>43</v>
      </c>
      <c r="O219" s="86"/>
      <c r="P219" s="229">
        <f>O219*H219</f>
        <v>0</v>
      </c>
      <c r="Q219" s="229">
        <v>0</v>
      </c>
      <c r="R219" s="229">
        <f>Q219*H219</f>
        <v>0</v>
      </c>
      <c r="S219" s="229">
        <v>0</v>
      </c>
      <c r="T219" s="230">
        <f>S219*H219</f>
        <v>0</v>
      </c>
      <c r="U219" s="40"/>
      <c r="V219" s="40"/>
      <c r="W219" s="40"/>
      <c r="X219" s="40"/>
      <c r="Y219" s="40"/>
      <c r="Z219" s="40"/>
      <c r="AA219" s="40"/>
      <c r="AB219" s="40"/>
      <c r="AC219" s="40"/>
      <c r="AD219" s="40"/>
      <c r="AE219" s="40"/>
      <c r="AR219" s="231" t="s">
        <v>154</v>
      </c>
      <c r="AT219" s="231" t="s">
        <v>149</v>
      </c>
      <c r="AU219" s="231" t="s">
        <v>82</v>
      </c>
      <c r="AY219" s="19" t="s">
        <v>147</v>
      </c>
      <c r="BE219" s="232">
        <f>IF(N219="základní",J219,0)</f>
        <v>0</v>
      </c>
      <c r="BF219" s="232">
        <f>IF(N219="snížená",J219,0)</f>
        <v>0</v>
      </c>
      <c r="BG219" s="232">
        <f>IF(N219="zákl. přenesená",J219,0)</f>
        <v>0</v>
      </c>
      <c r="BH219" s="232">
        <f>IF(N219="sníž. přenesená",J219,0)</f>
        <v>0</v>
      </c>
      <c r="BI219" s="232">
        <f>IF(N219="nulová",J219,0)</f>
        <v>0</v>
      </c>
      <c r="BJ219" s="19" t="s">
        <v>80</v>
      </c>
      <c r="BK219" s="232">
        <f>ROUND(I219*H219,2)</f>
        <v>0</v>
      </c>
      <c r="BL219" s="19" t="s">
        <v>154</v>
      </c>
      <c r="BM219" s="231" t="s">
        <v>344</v>
      </c>
    </row>
    <row r="220" s="2" customFormat="1">
      <c r="A220" s="40"/>
      <c r="B220" s="41"/>
      <c r="C220" s="42"/>
      <c r="D220" s="233" t="s">
        <v>345</v>
      </c>
      <c r="E220" s="42"/>
      <c r="F220" s="234" t="s">
        <v>346</v>
      </c>
      <c r="G220" s="42"/>
      <c r="H220" s="42"/>
      <c r="I220" s="138"/>
      <c r="J220" s="42"/>
      <c r="K220" s="42"/>
      <c r="L220" s="46"/>
      <c r="M220" s="235"/>
      <c r="N220" s="236"/>
      <c r="O220" s="86"/>
      <c r="P220" s="86"/>
      <c r="Q220" s="86"/>
      <c r="R220" s="86"/>
      <c r="S220" s="86"/>
      <c r="T220" s="87"/>
      <c r="U220" s="40"/>
      <c r="V220" s="40"/>
      <c r="W220" s="40"/>
      <c r="X220" s="40"/>
      <c r="Y220" s="40"/>
      <c r="Z220" s="40"/>
      <c r="AA220" s="40"/>
      <c r="AB220" s="40"/>
      <c r="AC220" s="40"/>
      <c r="AD220" s="40"/>
      <c r="AE220" s="40"/>
      <c r="AT220" s="19" t="s">
        <v>345</v>
      </c>
      <c r="AU220" s="19" t="s">
        <v>82</v>
      </c>
    </row>
    <row r="221" s="2" customFormat="1" ht="16.5" customHeight="1">
      <c r="A221" s="40"/>
      <c r="B221" s="41"/>
      <c r="C221" s="220" t="s">
        <v>347</v>
      </c>
      <c r="D221" s="220" t="s">
        <v>149</v>
      </c>
      <c r="E221" s="221" t="s">
        <v>348</v>
      </c>
      <c r="F221" s="222" t="s">
        <v>349</v>
      </c>
      <c r="G221" s="223" t="s">
        <v>180</v>
      </c>
      <c r="H221" s="224">
        <v>1</v>
      </c>
      <c r="I221" s="225"/>
      <c r="J221" s="226">
        <f>ROUND(I221*H221,2)</f>
        <v>0</v>
      </c>
      <c r="K221" s="222" t="s">
        <v>19</v>
      </c>
      <c r="L221" s="46"/>
      <c r="M221" s="227" t="s">
        <v>19</v>
      </c>
      <c r="N221" s="228" t="s">
        <v>43</v>
      </c>
      <c r="O221" s="86"/>
      <c r="P221" s="229">
        <f>O221*H221</f>
        <v>0</v>
      </c>
      <c r="Q221" s="229">
        <v>0</v>
      </c>
      <c r="R221" s="229">
        <f>Q221*H221</f>
        <v>0</v>
      </c>
      <c r="S221" s="229">
        <v>0</v>
      </c>
      <c r="T221" s="230">
        <f>S221*H221</f>
        <v>0</v>
      </c>
      <c r="U221" s="40"/>
      <c r="V221" s="40"/>
      <c r="W221" s="40"/>
      <c r="X221" s="40"/>
      <c r="Y221" s="40"/>
      <c r="Z221" s="40"/>
      <c r="AA221" s="40"/>
      <c r="AB221" s="40"/>
      <c r="AC221" s="40"/>
      <c r="AD221" s="40"/>
      <c r="AE221" s="40"/>
      <c r="AR221" s="231" t="s">
        <v>154</v>
      </c>
      <c r="AT221" s="231" t="s">
        <v>149</v>
      </c>
      <c r="AU221" s="231" t="s">
        <v>82</v>
      </c>
      <c r="AY221" s="19" t="s">
        <v>147</v>
      </c>
      <c r="BE221" s="232">
        <f>IF(N221="základní",J221,0)</f>
        <v>0</v>
      </c>
      <c r="BF221" s="232">
        <f>IF(N221="snížená",J221,0)</f>
        <v>0</v>
      </c>
      <c r="BG221" s="232">
        <f>IF(N221="zákl. přenesená",J221,0)</f>
        <v>0</v>
      </c>
      <c r="BH221" s="232">
        <f>IF(N221="sníž. přenesená",J221,0)</f>
        <v>0</v>
      </c>
      <c r="BI221" s="232">
        <f>IF(N221="nulová",J221,0)</f>
        <v>0</v>
      </c>
      <c r="BJ221" s="19" t="s">
        <v>80</v>
      </c>
      <c r="BK221" s="232">
        <f>ROUND(I221*H221,2)</f>
        <v>0</v>
      </c>
      <c r="BL221" s="19" t="s">
        <v>154</v>
      </c>
      <c r="BM221" s="231" t="s">
        <v>350</v>
      </c>
    </row>
    <row r="222" s="2" customFormat="1">
      <c r="A222" s="40"/>
      <c r="B222" s="41"/>
      <c r="C222" s="42"/>
      <c r="D222" s="233" t="s">
        <v>345</v>
      </c>
      <c r="E222" s="42"/>
      <c r="F222" s="234" t="s">
        <v>346</v>
      </c>
      <c r="G222" s="42"/>
      <c r="H222" s="42"/>
      <c r="I222" s="138"/>
      <c r="J222" s="42"/>
      <c r="K222" s="42"/>
      <c r="L222" s="46"/>
      <c r="M222" s="235"/>
      <c r="N222" s="236"/>
      <c r="O222" s="86"/>
      <c r="P222" s="86"/>
      <c r="Q222" s="86"/>
      <c r="R222" s="86"/>
      <c r="S222" s="86"/>
      <c r="T222" s="87"/>
      <c r="U222" s="40"/>
      <c r="V222" s="40"/>
      <c r="W222" s="40"/>
      <c r="X222" s="40"/>
      <c r="Y222" s="40"/>
      <c r="Z222" s="40"/>
      <c r="AA222" s="40"/>
      <c r="AB222" s="40"/>
      <c r="AC222" s="40"/>
      <c r="AD222" s="40"/>
      <c r="AE222" s="40"/>
      <c r="AT222" s="19" t="s">
        <v>345</v>
      </c>
      <c r="AU222" s="19" t="s">
        <v>82</v>
      </c>
    </row>
    <row r="223" s="12" customFormat="1" ht="22.8" customHeight="1">
      <c r="A223" s="12"/>
      <c r="B223" s="204"/>
      <c r="C223" s="205"/>
      <c r="D223" s="206" t="s">
        <v>71</v>
      </c>
      <c r="E223" s="218" t="s">
        <v>351</v>
      </c>
      <c r="F223" s="218" t="s">
        <v>352</v>
      </c>
      <c r="G223" s="205"/>
      <c r="H223" s="205"/>
      <c r="I223" s="208"/>
      <c r="J223" s="219">
        <f>BK223</f>
        <v>0</v>
      </c>
      <c r="K223" s="205"/>
      <c r="L223" s="210"/>
      <c r="M223" s="211"/>
      <c r="N223" s="212"/>
      <c r="O223" s="212"/>
      <c r="P223" s="213">
        <f>SUM(P224:P232)</f>
        <v>0</v>
      </c>
      <c r="Q223" s="212"/>
      <c r="R223" s="213">
        <f>SUM(R224:R232)</f>
        <v>0</v>
      </c>
      <c r="S223" s="212"/>
      <c r="T223" s="214">
        <f>SUM(T224:T232)</f>
        <v>0</v>
      </c>
      <c r="U223" s="12"/>
      <c r="V223" s="12"/>
      <c r="W223" s="12"/>
      <c r="X223" s="12"/>
      <c r="Y223" s="12"/>
      <c r="Z223" s="12"/>
      <c r="AA223" s="12"/>
      <c r="AB223" s="12"/>
      <c r="AC223" s="12"/>
      <c r="AD223" s="12"/>
      <c r="AE223" s="12"/>
      <c r="AR223" s="215" t="s">
        <v>80</v>
      </c>
      <c r="AT223" s="216" t="s">
        <v>71</v>
      </c>
      <c r="AU223" s="216" t="s">
        <v>80</v>
      </c>
      <c r="AY223" s="215" t="s">
        <v>147</v>
      </c>
      <c r="BK223" s="217">
        <f>SUM(BK224:BK232)</f>
        <v>0</v>
      </c>
    </row>
    <row r="224" s="2" customFormat="1" ht="21.75" customHeight="1">
      <c r="A224" s="40"/>
      <c r="B224" s="41"/>
      <c r="C224" s="220" t="s">
        <v>353</v>
      </c>
      <c r="D224" s="220" t="s">
        <v>149</v>
      </c>
      <c r="E224" s="221" t="s">
        <v>354</v>
      </c>
      <c r="F224" s="222" t="s">
        <v>355</v>
      </c>
      <c r="G224" s="223" t="s">
        <v>186</v>
      </c>
      <c r="H224" s="224">
        <v>18.643999999999998</v>
      </c>
      <c r="I224" s="225"/>
      <c r="J224" s="226">
        <f>ROUND(I224*H224,2)</f>
        <v>0</v>
      </c>
      <c r="K224" s="222" t="s">
        <v>153</v>
      </c>
      <c r="L224" s="46"/>
      <c r="M224" s="227" t="s">
        <v>19</v>
      </c>
      <c r="N224" s="228" t="s">
        <v>43</v>
      </c>
      <c r="O224" s="86"/>
      <c r="P224" s="229">
        <f>O224*H224</f>
        <v>0</v>
      </c>
      <c r="Q224" s="229">
        <v>0</v>
      </c>
      <c r="R224" s="229">
        <f>Q224*H224</f>
        <v>0</v>
      </c>
      <c r="S224" s="229">
        <v>0</v>
      </c>
      <c r="T224" s="230">
        <f>S224*H224</f>
        <v>0</v>
      </c>
      <c r="U224" s="40"/>
      <c r="V224" s="40"/>
      <c r="W224" s="40"/>
      <c r="X224" s="40"/>
      <c r="Y224" s="40"/>
      <c r="Z224" s="40"/>
      <c r="AA224" s="40"/>
      <c r="AB224" s="40"/>
      <c r="AC224" s="40"/>
      <c r="AD224" s="40"/>
      <c r="AE224" s="40"/>
      <c r="AR224" s="231" t="s">
        <v>154</v>
      </c>
      <c r="AT224" s="231" t="s">
        <v>149</v>
      </c>
      <c r="AU224" s="231" t="s">
        <v>82</v>
      </c>
      <c r="AY224" s="19" t="s">
        <v>147</v>
      </c>
      <c r="BE224" s="232">
        <f>IF(N224="základní",J224,0)</f>
        <v>0</v>
      </c>
      <c r="BF224" s="232">
        <f>IF(N224="snížená",J224,0)</f>
        <v>0</v>
      </c>
      <c r="BG224" s="232">
        <f>IF(N224="zákl. přenesená",J224,0)</f>
        <v>0</v>
      </c>
      <c r="BH224" s="232">
        <f>IF(N224="sníž. přenesená",J224,0)</f>
        <v>0</v>
      </c>
      <c r="BI224" s="232">
        <f>IF(N224="nulová",J224,0)</f>
        <v>0</v>
      </c>
      <c r="BJ224" s="19" t="s">
        <v>80</v>
      </c>
      <c r="BK224" s="232">
        <f>ROUND(I224*H224,2)</f>
        <v>0</v>
      </c>
      <c r="BL224" s="19" t="s">
        <v>154</v>
      </c>
      <c r="BM224" s="231" t="s">
        <v>356</v>
      </c>
    </row>
    <row r="225" s="2" customFormat="1">
      <c r="A225" s="40"/>
      <c r="B225" s="41"/>
      <c r="C225" s="42"/>
      <c r="D225" s="233" t="s">
        <v>156</v>
      </c>
      <c r="E225" s="42"/>
      <c r="F225" s="234" t="s">
        <v>357</v>
      </c>
      <c r="G225" s="42"/>
      <c r="H225" s="42"/>
      <c r="I225" s="138"/>
      <c r="J225" s="42"/>
      <c r="K225" s="42"/>
      <c r="L225" s="46"/>
      <c r="M225" s="235"/>
      <c r="N225" s="236"/>
      <c r="O225" s="86"/>
      <c r="P225" s="86"/>
      <c r="Q225" s="86"/>
      <c r="R225" s="86"/>
      <c r="S225" s="86"/>
      <c r="T225" s="87"/>
      <c r="U225" s="40"/>
      <c r="V225" s="40"/>
      <c r="W225" s="40"/>
      <c r="X225" s="40"/>
      <c r="Y225" s="40"/>
      <c r="Z225" s="40"/>
      <c r="AA225" s="40"/>
      <c r="AB225" s="40"/>
      <c r="AC225" s="40"/>
      <c r="AD225" s="40"/>
      <c r="AE225" s="40"/>
      <c r="AT225" s="19" t="s">
        <v>156</v>
      </c>
      <c r="AU225" s="19" t="s">
        <v>82</v>
      </c>
    </row>
    <row r="226" s="2" customFormat="1" ht="16.5" customHeight="1">
      <c r="A226" s="40"/>
      <c r="B226" s="41"/>
      <c r="C226" s="220" t="s">
        <v>358</v>
      </c>
      <c r="D226" s="220" t="s">
        <v>149</v>
      </c>
      <c r="E226" s="221" t="s">
        <v>359</v>
      </c>
      <c r="F226" s="222" t="s">
        <v>360</v>
      </c>
      <c r="G226" s="223" t="s">
        <v>186</v>
      </c>
      <c r="H226" s="224">
        <v>18.643999999999998</v>
      </c>
      <c r="I226" s="225"/>
      <c r="J226" s="226">
        <f>ROUND(I226*H226,2)</f>
        <v>0</v>
      </c>
      <c r="K226" s="222" t="s">
        <v>153</v>
      </c>
      <c r="L226" s="46"/>
      <c r="M226" s="227" t="s">
        <v>19</v>
      </c>
      <c r="N226" s="228" t="s">
        <v>43</v>
      </c>
      <c r="O226" s="86"/>
      <c r="P226" s="229">
        <f>O226*H226</f>
        <v>0</v>
      </c>
      <c r="Q226" s="229">
        <v>0</v>
      </c>
      <c r="R226" s="229">
        <f>Q226*H226</f>
        <v>0</v>
      </c>
      <c r="S226" s="229">
        <v>0</v>
      </c>
      <c r="T226" s="230">
        <f>S226*H226</f>
        <v>0</v>
      </c>
      <c r="U226" s="40"/>
      <c r="V226" s="40"/>
      <c r="W226" s="40"/>
      <c r="X226" s="40"/>
      <c r="Y226" s="40"/>
      <c r="Z226" s="40"/>
      <c r="AA226" s="40"/>
      <c r="AB226" s="40"/>
      <c r="AC226" s="40"/>
      <c r="AD226" s="40"/>
      <c r="AE226" s="40"/>
      <c r="AR226" s="231" t="s">
        <v>154</v>
      </c>
      <c r="AT226" s="231" t="s">
        <v>149</v>
      </c>
      <c r="AU226" s="231" t="s">
        <v>82</v>
      </c>
      <c r="AY226" s="19" t="s">
        <v>147</v>
      </c>
      <c r="BE226" s="232">
        <f>IF(N226="základní",J226,0)</f>
        <v>0</v>
      </c>
      <c r="BF226" s="232">
        <f>IF(N226="snížená",J226,0)</f>
        <v>0</v>
      </c>
      <c r="BG226" s="232">
        <f>IF(N226="zákl. přenesená",J226,0)</f>
        <v>0</v>
      </c>
      <c r="BH226" s="232">
        <f>IF(N226="sníž. přenesená",J226,0)</f>
        <v>0</v>
      </c>
      <c r="BI226" s="232">
        <f>IF(N226="nulová",J226,0)</f>
        <v>0</v>
      </c>
      <c r="BJ226" s="19" t="s">
        <v>80</v>
      </c>
      <c r="BK226" s="232">
        <f>ROUND(I226*H226,2)</f>
        <v>0</v>
      </c>
      <c r="BL226" s="19" t="s">
        <v>154</v>
      </c>
      <c r="BM226" s="231" t="s">
        <v>361</v>
      </c>
    </row>
    <row r="227" s="2" customFormat="1">
      <c r="A227" s="40"/>
      <c r="B227" s="41"/>
      <c r="C227" s="42"/>
      <c r="D227" s="233" t="s">
        <v>156</v>
      </c>
      <c r="E227" s="42"/>
      <c r="F227" s="234" t="s">
        <v>362</v>
      </c>
      <c r="G227" s="42"/>
      <c r="H227" s="42"/>
      <c r="I227" s="138"/>
      <c r="J227" s="42"/>
      <c r="K227" s="42"/>
      <c r="L227" s="46"/>
      <c r="M227" s="235"/>
      <c r="N227" s="236"/>
      <c r="O227" s="86"/>
      <c r="P227" s="86"/>
      <c r="Q227" s="86"/>
      <c r="R227" s="86"/>
      <c r="S227" s="86"/>
      <c r="T227" s="87"/>
      <c r="U227" s="40"/>
      <c r="V227" s="40"/>
      <c r="W227" s="40"/>
      <c r="X227" s="40"/>
      <c r="Y227" s="40"/>
      <c r="Z227" s="40"/>
      <c r="AA227" s="40"/>
      <c r="AB227" s="40"/>
      <c r="AC227" s="40"/>
      <c r="AD227" s="40"/>
      <c r="AE227" s="40"/>
      <c r="AT227" s="19" t="s">
        <v>156</v>
      </c>
      <c r="AU227" s="19" t="s">
        <v>82</v>
      </c>
    </row>
    <row r="228" s="2" customFormat="1" ht="21.75" customHeight="1">
      <c r="A228" s="40"/>
      <c r="B228" s="41"/>
      <c r="C228" s="220" t="s">
        <v>363</v>
      </c>
      <c r="D228" s="220" t="s">
        <v>149</v>
      </c>
      <c r="E228" s="221" t="s">
        <v>364</v>
      </c>
      <c r="F228" s="222" t="s">
        <v>365</v>
      </c>
      <c r="G228" s="223" t="s">
        <v>186</v>
      </c>
      <c r="H228" s="224">
        <v>261.01600000000002</v>
      </c>
      <c r="I228" s="225"/>
      <c r="J228" s="226">
        <f>ROUND(I228*H228,2)</f>
        <v>0</v>
      </c>
      <c r="K228" s="222" t="s">
        <v>153</v>
      </c>
      <c r="L228" s="46"/>
      <c r="M228" s="227" t="s">
        <v>19</v>
      </c>
      <c r="N228" s="228" t="s">
        <v>43</v>
      </c>
      <c r="O228" s="86"/>
      <c r="P228" s="229">
        <f>O228*H228</f>
        <v>0</v>
      </c>
      <c r="Q228" s="229">
        <v>0</v>
      </c>
      <c r="R228" s="229">
        <f>Q228*H228</f>
        <v>0</v>
      </c>
      <c r="S228" s="229">
        <v>0</v>
      </c>
      <c r="T228" s="230">
        <f>S228*H228</f>
        <v>0</v>
      </c>
      <c r="U228" s="40"/>
      <c r="V228" s="40"/>
      <c r="W228" s="40"/>
      <c r="X228" s="40"/>
      <c r="Y228" s="40"/>
      <c r="Z228" s="40"/>
      <c r="AA228" s="40"/>
      <c r="AB228" s="40"/>
      <c r="AC228" s="40"/>
      <c r="AD228" s="40"/>
      <c r="AE228" s="40"/>
      <c r="AR228" s="231" t="s">
        <v>154</v>
      </c>
      <c r="AT228" s="231" t="s">
        <v>149</v>
      </c>
      <c r="AU228" s="231" t="s">
        <v>82</v>
      </c>
      <c r="AY228" s="19" t="s">
        <v>147</v>
      </c>
      <c r="BE228" s="232">
        <f>IF(N228="základní",J228,0)</f>
        <v>0</v>
      </c>
      <c r="BF228" s="232">
        <f>IF(N228="snížená",J228,0)</f>
        <v>0</v>
      </c>
      <c r="BG228" s="232">
        <f>IF(N228="zákl. přenesená",J228,0)</f>
        <v>0</v>
      </c>
      <c r="BH228" s="232">
        <f>IF(N228="sníž. přenesená",J228,0)</f>
        <v>0</v>
      </c>
      <c r="BI228" s="232">
        <f>IF(N228="nulová",J228,0)</f>
        <v>0</v>
      </c>
      <c r="BJ228" s="19" t="s">
        <v>80</v>
      </c>
      <c r="BK228" s="232">
        <f>ROUND(I228*H228,2)</f>
        <v>0</v>
      </c>
      <c r="BL228" s="19" t="s">
        <v>154</v>
      </c>
      <c r="BM228" s="231" t="s">
        <v>366</v>
      </c>
    </row>
    <row r="229" s="2" customFormat="1">
      <c r="A229" s="40"/>
      <c r="B229" s="41"/>
      <c r="C229" s="42"/>
      <c r="D229" s="233" t="s">
        <v>156</v>
      </c>
      <c r="E229" s="42"/>
      <c r="F229" s="234" t="s">
        <v>362</v>
      </c>
      <c r="G229" s="42"/>
      <c r="H229" s="42"/>
      <c r="I229" s="138"/>
      <c r="J229" s="42"/>
      <c r="K229" s="42"/>
      <c r="L229" s="46"/>
      <c r="M229" s="235"/>
      <c r="N229" s="236"/>
      <c r="O229" s="86"/>
      <c r="P229" s="86"/>
      <c r="Q229" s="86"/>
      <c r="R229" s="86"/>
      <c r="S229" s="86"/>
      <c r="T229" s="87"/>
      <c r="U229" s="40"/>
      <c r="V229" s="40"/>
      <c r="W229" s="40"/>
      <c r="X229" s="40"/>
      <c r="Y229" s="40"/>
      <c r="Z229" s="40"/>
      <c r="AA229" s="40"/>
      <c r="AB229" s="40"/>
      <c r="AC229" s="40"/>
      <c r="AD229" s="40"/>
      <c r="AE229" s="40"/>
      <c r="AT229" s="19" t="s">
        <v>156</v>
      </c>
      <c r="AU229" s="19" t="s">
        <v>82</v>
      </c>
    </row>
    <row r="230" s="14" customFormat="1">
      <c r="A230" s="14"/>
      <c r="B230" s="247"/>
      <c r="C230" s="248"/>
      <c r="D230" s="233" t="s">
        <v>158</v>
      </c>
      <c r="E230" s="248"/>
      <c r="F230" s="250" t="s">
        <v>367</v>
      </c>
      <c r="G230" s="248"/>
      <c r="H230" s="251">
        <v>261.01600000000002</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158</v>
      </c>
      <c r="AU230" s="257" t="s">
        <v>82</v>
      </c>
      <c r="AV230" s="14" t="s">
        <v>82</v>
      </c>
      <c r="AW230" s="14" t="s">
        <v>4</v>
      </c>
      <c r="AX230" s="14" t="s">
        <v>80</v>
      </c>
      <c r="AY230" s="257" t="s">
        <v>147</v>
      </c>
    </row>
    <row r="231" s="2" customFormat="1" ht="21.75" customHeight="1">
      <c r="A231" s="40"/>
      <c r="B231" s="41"/>
      <c r="C231" s="220" t="s">
        <v>368</v>
      </c>
      <c r="D231" s="220" t="s">
        <v>149</v>
      </c>
      <c r="E231" s="221" t="s">
        <v>369</v>
      </c>
      <c r="F231" s="222" t="s">
        <v>370</v>
      </c>
      <c r="G231" s="223" t="s">
        <v>186</v>
      </c>
      <c r="H231" s="224">
        <v>18.643999999999998</v>
      </c>
      <c r="I231" s="225"/>
      <c r="J231" s="226">
        <f>ROUND(I231*H231,2)</f>
        <v>0</v>
      </c>
      <c r="K231" s="222" t="s">
        <v>153</v>
      </c>
      <c r="L231" s="46"/>
      <c r="M231" s="227" t="s">
        <v>19</v>
      </c>
      <c r="N231" s="228" t="s">
        <v>43</v>
      </c>
      <c r="O231" s="86"/>
      <c r="P231" s="229">
        <f>O231*H231</f>
        <v>0</v>
      </c>
      <c r="Q231" s="229">
        <v>0</v>
      </c>
      <c r="R231" s="229">
        <f>Q231*H231</f>
        <v>0</v>
      </c>
      <c r="S231" s="229">
        <v>0</v>
      </c>
      <c r="T231" s="230">
        <f>S231*H231</f>
        <v>0</v>
      </c>
      <c r="U231" s="40"/>
      <c r="V231" s="40"/>
      <c r="W231" s="40"/>
      <c r="X231" s="40"/>
      <c r="Y231" s="40"/>
      <c r="Z231" s="40"/>
      <c r="AA231" s="40"/>
      <c r="AB231" s="40"/>
      <c r="AC231" s="40"/>
      <c r="AD231" s="40"/>
      <c r="AE231" s="40"/>
      <c r="AR231" s="231" t="s">
        <v>154</v>
      </c>
      <c r="AT231" s="231" t="s">
        <v>149</v>
      </c>
      <c r="AU231" s="231" t="s">
        <v>82</v>
      </c>
      <c r="AY231" s="19" t="s">
        <v>147</v>
      </c>
      <c r="BE231" s="232">
        <f>IF(N231="základní",J231,0)</f>
        <v>0</v>
      </c>
      <c r="BF231" s="232">
        <f>IF(N231="snížená",J231,0)</f>
        <v>0</v>
      </c>
      <c r="BG231" s="232">
        <f>IF(N231="zákl. přenesená",J231,0)</f>
        <v>0</v>
      </c>
      <c r="BH231" s="232">
        <f>IF(N231="sníž. přenesená",J231,0)</f>
        <v>0</v>
      </c>
      <c r="BI231" s="232">
        <f>IF(N231="nulová",J231,0)</f>
        <v>0</v>
      </c>
      <c r="BJ231" s="19" t="s">
        <v>80</v>
      </c>
      <c r="BK231" s="232">
        <f>ROUND(I231*H231,2)</f>
        <v>0</v>
      </c>
      <c r="BL231" s="19" t="s">
        <v>154</v>
      </c>
      <c r="BM231" s="231" t="s">
        <v>371</v>
      </c>
    </row>
    <row r="232" s="2" customFormat="1">
      <c r="A232" s="40"/>
      <c r="B232" s="41"/>
      <c r="C232" s="42"/>
      <c r="D232" s="233" t="s">
        <v>156</v>
      </c>
      <c r="E232" s="42"/>
      <c r="F232" s="234" t="s">
        <v>372</v>
      </c>
      <c r="G232" s="42"/>
      <c r="H232" s="42"/>
      <c r="I232" s="138"/>
      <c r="J232" s="42"/>
      <c r="K232" s="42"/>
      <c r="L232" s="46"/>
      <c r="M232" s="235"/>
      <c r="N232" s="236"/>
      <c r="O232" s="86"/>
      <c r="P232" s="86"/>
      <c r="Q232" s="86"/>
      <c r="R232" s="86"/>
      <c r="S232" s="86"/>
      <c r="T232" s="87"/>
      <c r="U232" s="40"/>
      <c r="V232" s="40"/>
      <c r="W232" s="40"/>
      <c r="X232" s="40"/>
      <c r="Y232" s="40"/>
      <c r="Z232" s="40"/>
      <c r="AA232" s="40"/>
      <c r="AB232" s="40"/>
      <c r="AC232" s="40"/>
      <c r="AD232" s="40"/>
      <c r="AE232" s="40"/>
      <c r="AT232" s="19" t="s">
        <v>156</v>
      </c>
      <c r="AU232" s="19" t="s">
        <v>82</v>
      </c>
    </row>
    <row r="233" s="12" customFormat="1" ht="22.8" customHeight="1">
      <c r="A233" s="12"/>
      <c r="B233" s="204"/>
      <c r="C233" s="205"/>
      <c r="D233" s="206" t="s">
        <v>71</v>
      </c>
      <c r="E233" s="218" t="s">
        <v>373</v>
      </c>
      <c r="F233" s="218" t="s">
        <v>374</v>
      </c>
      <c r="G233" s="205"/>
      <c r="H233" s="205"/>
      <c r="I233" s="208"/>
      <c r="J233" s="219">
        <f>BK233</f>
        <v>0</v>
      </c>
      <c r="K233" s="205"/>
      <c r="L233" s="210"/>
      <c r="M233" s="211"/>
      <c r="N233" s="212"/>
      <c r="O233" s="212"/>
      <c r="P233" s="213">
        <f>SUM(P234:P235)</f>
        <v>0</v>
      </c>
      <c r="Q233" s="212"/>
      <c r="R233" s="213">
        <f>SUM(R234:R235)</f>
        <v>0</v>
      </c>
      <c r="S233" s="212"/>
      <c r="T233" s="214">
        <f>SUM(T234:T235)</f>
        <v>0</v>
      </c>
      <c r="U233" s="12"/>
      <c r="V233" s="12"/>
      <c r="W233" s="12"/>
      <c r="X233" s="12"/>
      <c r="Y233" s="12"/>
      <c r="Z233" s="12"/>
      <c r="AA233" s="12"/>
      <c r="AB233" s="12"/>
      <c r="AC233" s="12"/>
      <c r="AD233" s="12"/>
      <c r="AE233" s="12"/>
      <c r="AR233" s="215" t="s">
        <v>80</v>
      </c>
      <c r="AT233" s="216" t="s">
        <v>71</v>
      </c>
      <c r="AU233" s="216" t="s">
        <v>80</v>
      </c>
      <c r="AY233" s="215" t="s">
        <v>147</v>
      </c>
      <c r="BK233" s="217">
        <f>SUM(BK234:BK235)</f>
        <v>0</v>
      </c>
    </row>
    <row r="234" s="2" customFormat="1" ht="21.75" customHeight="1">
      <c r="A234" s="40"/>
      <c r="B234" s="41"/>
      <c r="C234" s="220" t="s">
        <v>375</v>
      </c>
      <c r="D234" s="220" t="s">
        <v>149</v>
      </c>
      <c r="E234" s="221" t="s">
        <v>376</v>
      </c>
      <c r="F234" s="222" t="s">
        <v>377</v>
      </c>
      <c r="G234" s="223" t="s">
        <v>186</v>
      </c>
      <c r="H234" s="224">
        <v>10.367000000000001</v>
      </c>
      <c r="I234" s="225"/>
      <c r="J234" s="226">
        <f>ROUND(I234*H234,2)</f>
        <v>0</v>
      </c>
      <c r="K234" s="222" t="s">
        <v>153</v>
      </c>
      <c r="L234" s="46"/>
      <c r="M234" s="227" t="s">
        <v>19</v>
      </c>
      <c r="N234" s="228" t="s">
        <v>43</v>
      </c>
      <c r="O234" s="86"/>
      <c r="P234" s="229">
        <f>O234*H234</f>
        <v>0</v>
      </c>
      <c r="Q234" s="229">
        <v>0</v>
      </c>
      <c r="R234" s="229">
        <f>Q234*H234</f>
        <v>0</v>
      </c>
      <c r="S234" s="229">
        <v>0</v>
      </c>
      <c r="T234" s="230">
        <f>S234*H234</f>
        <v>0</v>
      </c>
      <c r="U234" s="40"/>
      <c r="V234" s="40"/>
      <c r="W234" s="40"/>
      <c r="X234" s="40"/>
      <c r="Y234" s="40"/>
      <c r="Z234" s="40"/>
      <c r="AA234" s="40"/>
      <c r="AB234" s="40"/>
      <c r="AC234" s="40"/>
      <c r="AD234" s="40"/>
      <c r="AE234" s="40"/>
      <c r="AR234" s="231" t="s">
        <v>154</v>
      </c>
      <c r="AT234" s="231" t="s">
        <v>149</v>
      </c>
      <c r="AU234" s="231" t="s">
        <v>82</v>
      </c>
      <c r="AY234" s="19" t="s">
        <v>147</v>
      </c>
      <c r="BE234" s="232">
        <f>IF(N234="základní",J234,0)</f>
        <v>0</v>
      </c>
      <c r="BF234" s="232">
        <f>IF(N234="snížená",J234,0)</f>
        <v>0</v>
      </c>
      <c r="BG234" s="232">
        <f>IF(N234="zákl. přenesená",J234,0)</f>
        <v>0</v>
      </c>
      <c r="BH234" s="232">
        <f>IF(N234="sníž. přenesená",J234,0)</f>
        <v>0</v>
      </c>
      <c r="BI234" s="232">
        <f>IF(N234="nulová",J234,0)</f>
        <v>0</v>
      </c>
      <c r="BJ234" s="19" t="s">
        <v>80</v>
      </c>
      <c r="BK234" s="232">
        <f>ROUND(I234*H234,2)</f>
        <v>0</v>
      </c>
      <c r="BL234" s="19" t="s">
        <v>154</v>
      </c>
      <c r="BM234" s="231" t="s">
        <v>378</v>
      </c>
    </row>
    <row r="235" s="2" customFormat="1">
      <c r="A235" s="40"/>
      <c r="B235" s="41"/>
      <c r="C235" s="42"/>
      <c r="D235" s="233" t="s">
        <v>156</v>
      </c>
      <c r="E235" s="42"/>
      <c r="F235" s="234" t="s">
        <v>379</v>
      </c>
      <c r="G235" s="42"/>
      <c r="H235" s="42"/>
      <c r="I235" s="138"/>
      <c r="J235" s="42"/>
      <c r="K235" s="42"/>
      <c r="L235" s="46"/>
      <c r="M235" s="235"/>
      <c r="N235" s="236"/>
      <c r="O235" s="86"/>
      <c r="P235" s="86"/>
      <c r="Q235" s="86"/>
      <c r="R235" s="86"/>
      <c r="S235" s="86"/>
      <c r="T235" s="87"/>
      <c r="U235" s="40"/>
      <c r="V235" s="40"/>
      <c r="W235" s="40"/>
      <c r="X235" s="40"/>
      <c r="Y235" s="40"/>
      <c r="Z235" s="40"/>
      <c r="AA235" s="40"/>
      <c r="AB235" s="40"/>
      <c r="AC235" s="40"/>
      <c r="AD235" s="40"/>
      <c r="AE235" s="40"/>
      <c r="AT235" s="19" t="s">
        <v>156</v>
      </c>
      <c r="AU235" s="19" t="s">
        <v>82</v>
      </c>
    </row>
    <row r="236" s="12" customFormat="1" ht="25.92" customHeight="1">
      <c r="A236" s="12"/>
      <c r="B236" s="204"/>
      <c r="C236" s="205"/>
      <c r="D236" s="206" t="s">
        <v>71</v>
      </c>
      <c r="E236" s="207" t="s">
        <v>380</v>
      </c>
      <c r="F236" s="207" t="s">
        <v>381</v>
      </c>
      <c r="G236" s="205"/>
      <c r="H236" s="205"/>
      <c r="I236" s="208"/>
      <c r="J236" s="209">
        <f>BK236</f>
        <v>0</v>
      </c>
      <c r="K236" s="205"/>
      <c r="L236" s="210"/>
      <c r="M236" s="211"/>
      <c r="N236" s="212"/>
      <c r="O236" s="212"/>
      <c r="P236" s="213">
        <f>P237+P239+P241+P254+P260+P286+P315+P392+P445+P452</f>
        <v>0</v>
      </c>
      <c r="Q236" s="212"/>
      <c r="R236" s="213">
        <f>R237+R239+R241+R254+R260+R286+R315+R392+R445+R452</f>
        <v>4.2708807099999992</v>
      </c>
      <c r="S236" s="212"/>
      <c r="T236" s="214">
        <f>T237+T239+T241+T254+T260+T286+T315+T392+T445+T452</f>
        <v>4.6995807200000002</v>
      </c>
      <c r="U236" s="12"/>
      <c r="V236" s="12"/>
      <c r="W236" s="12"/>
      <c r="X236" s="12"/>
      <c r="Y236" s="12"/>
      <c r="Z236" s="12"/>
      <c r="AA236" s="12"/>
      <c r="AB236" s="12"/>
      <c r="AC236" s="12"/>
      <c r="AD236" s="12"/>
      <c r="AE236" s="12"/>
      <c r="AR236" s="215" t="s">
        <v>82</v>
      </c>
      <c r="AT236" s="216" t="s">
        <v>71</v>
      </c>
      <c r="AU236" s="216" t="s">
        <v>72</v>
      </c>
      <c r="AY236" s="215" t="s">
        <v>147</v>
      </c>
      <c r="BK236" s="217">
        <f>BK237+BK239+BK241+BK254+BK260+BK286+BK315+BK392+BK445+BK452</f>
        <v>0</v>
      </c>
    </row>
    <row r="237" s="12" customFormat="1" ht="22.8" customHeight="1">
      <c r="A237" s="12"/>
      <c r="B237" s="204"/>
      <c r="C237" s="205"/>
      <c r="D237" s="206" t="s">
        <v>71</v>
      </c>
      <c r="E237" s="218" t="s">
        <v>382</v>
      </c>
      <c r="F237" s="218" t="s">
        <v>383</v>
      </c>
      <c r="G237" s="205"/>
      <c r="H237" s="205"/>
      <c r="I237" s="208"/>
      <c r="J237" s="219">
        <f>BK237</f>
        <v>0</v>
      </c>
      <c r="K237" s="205"/>
      <c r="L237" s="210"/>
      <c r="M237" s="211"/>
      <c r="N237" s="212"/>
      <c r="O237" s="212"/>
      <c r="P237" s="213">
        <f>P238</f>
        <v>0</v>
      </c>
      <c r="Q237" s="212"/>
      <c r="R237" s="213">
        <f>R238</f>
        <v>0</v>
      </c>
      <c r="S237" s="212"/>
      <c r="T237" s="214">
        <f>T238</f>
        <v>0</v>
      </c>
      <c r="U237" s="12"/>
      <c r="V237" s="12"/>
      <c r="W237" s="12"/>
      <c r="X237" s="12"/>
      <c r="Y237" s="12"/>
      <c r="Z237" s="12"/>
      <c r="AA237" s="12"/>
      <c r="AB237" s="12"/>
      <c r="AC237" s="12"/>
      <c r="AD237" s="12"/>
      <c r="AE237" s="12"/>
      <c r="AR237" s="215" t="s">
        <v>82</v>
      </c>
      <c r="AT237" s="216" t="s">
        <v>71</v>
      </c>
      <c r="AU237" s="216" t="s">
        <v>80</v>
      </c>
      <c r="AY237" s="215" t="s">
        <v>147</v>
      </c>
      <c r="BK237" s="217">
        <f>BK238</f>
        <v>0</v>
      </c>
    </row>
    <row r="238" s="2" customFormat="1" ht="21.75" customHeight="1">
      <c r="A238" s="40"/>
      <c r="B238" s="41"/>
      <c r="C238" s="220" t="s">
        <v>384</v>
      </c>
      <c r="D238" s="220" t="s">
        <v>149</v>
      </c>
      <c r="E238" s="221" t="s">
        <v>385</v>
      </c>
      <c r="F238" s="222" t="s">
        <v>386</v>
      </c>
      <c r="G238" s="223" t="s">
        <v>180</v>
      </c>
      <c r="H238" s="224">
        <v>1</v>
      </c>
      <c r="I238" s="225"/>
      <c r="J238" s="226">
        <f>ROUND(I238*H238,2)</f>
        <v>0</v>
      </c>
      <c r="K238" s="222" t="s">
        <v>19</v>
      </c>
      <c r="L238" s="46"/>
      <c r="M238" s="227" t="s">
        <v>19</v>
      </c>
      <c r="N238" s="228" t="s">
        <v>43</v>
      </c>
      <c r="O238" s="86"/>
      <c r="P238" s="229">
        <f>O238*H238</f>
        <v>0</v>
      </c>
      <c r="Q238" s="229">
        <v>0</v>
      </c>
      <c r="R238" s="229">
        <f>Q238*H238</f>
        <v>0</v>
      </c>
      <c r="S238" s="229">
        <v>0</v>
      </c>
      <c r="T238" s="230">
        <f>S238*H238</f>
        <v>0</v>
      </c>
      <c r="U238" s="40"/>
      <c r="V238" s="40"/>
      <c r="W238" s="40"/>
      <c r="X238" s="40"/>
      <c r="Y238" s="40"/>
      <c r="Z238" s="40"/>
      <c r="AA238" s="40"/>
      <c r="AB238" s="40"/>
      <c r="AC238" s="40"/>
      <c r="AD238" s="40"/>
      <c r="AE238" s="40"/>
      <c r="AR238" s="231" t="s">
        <v>249</v>
      </c>
      <c r="AT238" s="231" t="s">
        <v>149</v>
      </c>
      <c r="AU238" s="231" t="s">
        <v>82</v>
      </c>
      <c r="AY238" s="19" t="s">
        <v>147</v>
      </c>
      <c r="BE238" s="232">
        <f>IF(N238="základní",J238,0)</f>
        <v>0</v>
      </c>
      <c r="BF238" s="232">
        <f>IF(N238="snížená",J238,0)</f>
        <v>0</v>
      </c>
      <c r="BG238" s="232">
        <f>IF(N238="zákl. přenesená",J238,0)</f>
        <v>0</v>
      </c>
      <c r="BH238" s="232">
        <f>IF(N238="sníž. přenesená",J238,0)</f>
        <v>0</v>
      </c>
      <c r="BI238" s="232">
        <f>IF(N238="nulová",J238,0)</f>
        <v>0</v>
      </c>
      <c r="BJ238" s="19" t="s">
        <v>80</v>
      </c>
      <c r="BK238" s="232">
        <f>ROUND(I238*H238,2)</f>
        <v>0</v>
      </c>
      <c r="BL238" s="19" t="s">
        <v>249</v>
      </c>
      <c r="BM238" s="231" t="s">
        <v>387</v>
      </c>
    </row>
    <row r="239" s="12" customFormat="1" ht="22.8" customHeight="1">
      <c r="A239" s="12"/>
      <c r="B239" s="204"/>
      <c r="C239" s="205"/>
      <c r="D239" s="206" t="s">
        <v>71</v>
      </c>
      <c r="E239" s="218" t="s">
        <v>388</v>
      </c>
      <c r="F239" s="218" t="s">
        <v>389</v>
      </c>
      <c r="G239" s="205"/>
      <c r="H239" s="205"/>
      <c r="I239" s="208"/>
      <c r="J239" s="219">
        <f>BK239</f>
        <v>0</v>
      </c>
      <c r="K239" s="205"/>
      <c r="L239" s="210"/>
      <c r="M239" s="211"/>
      <c r="N239" s="212"/>
      <c r="O239" s="212"/>
      <c r="P239" s="213">
        <f>P240</f>
        <v>0</v>
      </c>
      <c r="Q239" s="212"/>
      <c r="R239" s="213">
        <f>R240</f>
        <v>0</v>
      </c>
      <c r="S239" s="212"/>
      <c r="T239" s="214">
        <f>T240</f>
        <v>0.029610000000000001</v>
      </c>
      <c r="U239" s="12"/>
      <c r="V239" s="12"/>
      <c r="W239" s="12"/>
      <c r="X239" s="12"/>
      <c r="Y239" s="12"/>
      <c r="Z239" s="12"/>
      <c r="AA239" s="12"/>
      <c r="AB239" s="12"/>
      <c r="AC239" s="12"/>
      <c r="AD239" s="12"/>
      <c r="AE239" s="12"/>
      <c r="AR239" s="215" t="s">
        <v>82</v>
      </c>
      <c r="AT239" s="216" t="s">
        <v>71</v>
      </c>
      <c r="AU239" s="216" t="s">
        <v>80</v>
      </c>
      <c r="AY239" s="215" t="s">
        <v>147</v>
      </c>
      <c r="BK239" s="217">
        <f>BK240</f>
        <v>0</v>
      </c>
    </row>
    <row r="240" s="2" customFormat="1" ht="16.5" customHeight="1">
      <c r="A240" s="40"/>
      <c r="B240" s="41"/>
      <c r="C240" s="220" t="s">
        <v>390</v>
      </c>
      <c r="D240" s="220" t="s">
        <v>149</v>
      </c>
      <c r="E240" s="221" t="s">
        <v>391</v>
      </c>
      <c r="F240" s="222" t="s">
        <v>392</v>
      </c>
      <c r="G240" s="223" t="s">
        <v>220</v>
      </c>
      <c r="H240" s="224">
        <v>1</v>
      </c>
      <c r="I240" s="225"/>
      <c r="J240" s="226">
        <f>ROUND(I240*H240,2)</f>
        <v>0</v>
      </c>
      <c r="K240" s="222" t="s">
        <v>153</v>
      </c>
      <c r="L240" s="46"/>
      <c r="M240" s="227" t="s">
        <v>19</v>
      </c>
      <c r="N240" s="228" t="s">
        <v>43</v>
      </c>
      <c r="O240" s="86"/>
      <c r="P240" s="229">
        <f>O240*H240</f>
        <v>0</v>
      </c>
      <c r="Q240" s="229">
        <v>0</v>
      </c>
      <c r="R240" s="229">
        <f>Q240*H240</f>
        <v>0</v>
      </c>
      <c r="S240" s="229">
        <v>0.029610000000000001</v>
      </c>
      <c r="T240" s="230">
        <f>S240*H240</f>
        <v>0.029610000000000001</v>
      </c>
      <c r="U240" s="40"/>
      <c r="V240" s="40"/>
      <c r="W240" s="40"/>
      <c r="X240" s="40"/>
      <c r="Y240" s="40"/>
      <c r="Z240" s="40"/>
      <c r="AA240" s="40"/>
      <c r="AB240" s="40"/>
      <c r="AC240" s="40"/>
      <c r="AD240" s="40"/>
      <c r="AE240" s="40"/>
      <c r="AR240" s="231" t="s">
        <v>249</v>
      </c>
      <c r="AT240" s="231" t="s">
        <v>149</v>
      </c>
      <c r="AU240" s="231" t="s">
        <v>82</v>
      </c>
      <c r="AY240" s="19" t="s">
        <v>147</v>
      </c>
      <c r="BE240" s="232">
        <f>IF(N240="základní",J240,0)</f>
        <v>0</v>
      </c>
      <c r="BF240" s="232">
        <f>IF(N240="snížená",J240,0)</f>
        <v>0</v>
      </c>
      <c r="BG240" s="232">
        <f>IF(N240="zákl. přenesená",J240,0)</f>
        <v>0</v>
      </c>
      <c r="BH240" s="232">
        <f>IF(N240="sníž. přenesená",J240,0)</f>
        <v>0</v>
      </c>
      <c r="BI240" s="232">
        <f>IF(N240="nulová",J240,0)</f>
        <v>0</v>
      </c>
      <c r="BJ240" s="19" t="s">
        <v>80</v>
      </c>
      <c r="BK240" s="232">
        <f>ROUND(I240*H240,2)</f>
        <v>0</v>
      </c>
      <c r="BL240" s="19" t="s">
        <v>249</v>
      </c>
      <c r="BM240" s="231" t="s">
        <v>393</v>
      </c>
    </row>
    <row r="241" s="12" customFormat="1" ht="22.8" customHeight="1">
      <c r="A241" s="12"/>
      <c r="B241" s="204"/>
      <c r="C241" s="205"/>
      <c r="D241" s="206" t="s">
        <v>71</v>
      </c>
      <c r="E241" s="218" t="s">
        <v>394</v>
      </c>
      <c r="F241" s="218" t="s">
        <v>395</v>
      </c>
      <c r="G241" s="205"/>
      <c r="H241" s="205"/>
      <c r="I241" s="208"/>
      <c r="J241" s="219">
        <f>BK241</f>
        <v>0</v>
      </c>
      <c r="K241" s="205"/>
      <c r="L241" s="210"/>
      <c r="M241" s="211"/>
      <c r="N241" s="212"/>
      <c r="O241" s="212"/>
      <c r="P241" s="213">
        <f>SUM(P242:P253)</f>
        <v>0</v>
      </c>
      <c r="Q241" s="212"/>
      <c r="R241" s="213">
        <f>SUM(R242:R253)</f>
        <v>0.068400000000000002</v>
      </c>
      <c r="S241" s="212"/>
      <c r="T241" s="214">
        <f>SUM(T242:T253)</f>
        <v>0.51314000000000015</v>
      </c>
      <c r="U241" s="12"/>
      <c r="V241" s="12"/>
      <c r="W241" s="12"/>
      <c r="X241" s="12"/>
      <c r="Y241" s="12"/>
      <c r="Z241" s="12"/>
      <c r="AA241" s="12"/>
      <c r="AB241" s="12"/>
      <c r="AC241" s="12"/>
      <c r="AD241" s="12"/>
      <c r="AE241" s="12"/>
      <c r="AR241" s="215" t="s">
        <v>82</v>
      </c>
      <c r="AT241" s="216" t="s">
        <v>71</v>
      </c>
      <c r="AU241" s="216" t="s">
        <v>80</v>
      </c>
      <c r="AY241" s="215" t="s">
        <v>147</v>
      </c>
      <c r="BK241" s="217">
        <f>SUM(BK242:BK253)</f>
        <v>0</v>
      </c>
    </row>
    <row r="242" s="2" customFormat="1" ht="16.5" customHeight="1">
      <c r="A242" s="40"/>
      <c r="B242" s="41"/>
      <c r="C242" s="220" t="s">
        <v>396</v>
      </c>
      <c r="D242" s="220" t="s">
        <v>149</v>
      </c>
      <c r="E242" s="221" t="s">
        <v>397</v>
      </c>
      <c r="F242" s="222" t="s">
        <v>398</v>
      </c>
      <c r="G242" s="223" t="s">
        <v>180</v>
      </c>
      <c r="H242" s="224">
        <v>4</v>
      </c>
      <c r="I242" s="225"/>
      <c r="J242" s="226">
        <f>ROUND(I242*H242,2)</f>
        <v>0</v>
      </c>
      <c r="K242" s="222" t="s">
        <v>153</v>
      </c>
      <c r="L242" s="46"/>
      <c r="M242" s="227" t="s">
        <v>19</v>
      </c>
      <c r="N242" s="228" t="s">
        <v>43</v>
      </c>
      <c r="O242" s="86"/>
      <c r="P242" s="229">
        <f>O242*H242</f>
        <v>0</v>
      </c>
      <c r="Q242" s="229">
        <v>0</v>
      </c>
      <c r="R242" s="229">
        <f>Q242*H242</f>
        <v>0</v>
      </c>
      <c r="S242" s="229">
        <v>0.034200000000000001</v>
      </c>
      <c r="T242" s="230">
        <f>S242*H242</f>
        <v>0.13680000000000001</v>
      </c>
      <c r="U242" s="40"/>
      <c r="V242" s="40"/>
      <c r="W242" s="40"/>
      <c r="X242" s="40"/>
      <c r="Y242" s="40"/>
      <c r="Z242" s="40"/>
      <c r="AA242" s="40"/>
      <c r="AB242" s="40"/>
      <c r="AC242" s="40"/>
      <c r="AD242" s="40"/>
      <c r="AE242" s="40"/>
      <c r="AR242" s="231" t="s">
        <v>249</v>
      </c>
      <c r="AT242" s="231" t="s">
        <v>149</v>
      </c>
      <c r="AU242" s="231" t="s">
        <v>82</v>
      </c>
      <c r="AY242" s="19" t="s">
        <v>147</v>
      </c>
      <c r="BE242" s="232">
        <f>IF(N242="základní",J242,0)</f>
        <v>0</v>
      </c>
      <c r="BF242" s="232">
        <f>IF(N242="snížená",J242,0)</f>
        <v>0</v>
      </c>
      <c r="BG242" s="232">
        <f>IF(N242="zákl. přenesená",J242,0)</f>
        <v>0</v>
      </c>
      <c r="BH242" s="232">
        <f>IF(N242="sníž. přenesená",J242,0)</f>
        <v>0</v>
      </c>
      <c r="BI242" s="232">
        <f>IF(N242="nulová",J242,0)</f>
        <v>0</v>
      </c>
      <c r="BJ242" s="19" t="s">
        <v>80</v>
      </c>
      <c r="BK242" s="232">
        <f>ROUND(I242*H242,2)</f>
        <v>0</v>
      </c>
      <c r="BL242" s="19" t="s">
        <v>249</v>
      </c>
      <c r="BM242" s="231" t="s">
        <v>399</v>
      </c>
    </row>
    <row r="243" s="2" customFormat="1" ht="16.5" customHeight="1">
      <c r="A243" s="40"/>
      <c r="B243" s="41"/>
      <c r="C243" s="220" t="s">
        <v>400</v>
      </c>
      <c r="D243" s="220" t="s">
        <v>149</v>
      </c>
      <c r="E243" s="221" t="s">
        <v>401</v>
      </c>
      <c r="F243" s="222" t="s">
        <v>402</v>
      </c>
      <c r="G243" s="223" t="s">
        <v>180</v>
      </c>
      <c r="H243" s="224">
        <v>2</v>
      </c>
      <c r="I243" s="225"/>
      <c r="J243" s="226">
        <f>ROUND(I243*H243,2)</f>
        <v>0</v>
      </c>
      <c r="K243" s="222" t="s">
        <v>153</v>
      </c>
      <c r="L243" s="46"/>
      <c r="M243" s="227" t="s">
        <v>19</v>
      </c>
      <c r="N243" s="228" t="s">
        <v>43</v>
      </c>
      <c r="O243" s="86"/>
      <c r="P243" s="229">
        <f>O243*H243</f>
        <v>0</v>
      </c>
      <c r="Q243" s="229">
        <v>0</v>
      </c>
      <c r="R243" s="229">
        <f>Q243*H243</f>
        <v>0</v>
      </c>
      <c r="S243" s="229">
        <v>0.03968</v>
      </c>
      <c r="T243" s="230">
        <f>S243*H243</f>
        <v>0.07936</v>
      </c>
      <c r="U243" s="40"/>
      <c r="V243" s="40"/>
      <c r="W243" s="40"/>
      <c r="X243" s="40"/>
      <c r="Y243" s="40"/>
      <c r="Z243" s="40"/>
      <c r="AA243" s="40"/>
      <c r="AB243" s="40"/>
      <c r="AC243" s="40"/>
      <c r="AD243" s="40"/>
      <c r="AE243" s="40"/>
      <c r="AR243" s="231" t="s">
        <v>249</v>
      </c>
      <c r="AT243" s="231" t="s">
        <v>149</v>
      </c>
      <c r="AU243" s="231" t="s">
        <v>82</v>
      </c>
      <c r="AY243" s="19" t="s">
        <v>147</v>
      </c>
      <c r="BE243" s="232">
        <f>IF(N243="základní",J243,0)</f>
        <v>0</v>
      </c>
      <c r="BF243" s="232">
        <f>IF(N243="snížená",J243,0)</f>
        <v>0</v>
      </c>
      <c r="BG243" s="232">
        <f>IF(N243="zákl. přenesená",J243,0)</f>
        <v>0</v>
      </c>
      <c r="BH243" s="232">
        <f>IF(N243="sníž. přenesená",J243,0)</f>
        <v>0</v>
      </c>
      <c r="BI243" s="232">
        <f>IF(N243="nulová",J243,0)</f>
        <v>0</v>
      </c>
      <c r="BJ243" s="19" t="s">
        <v>80</v>
      </c>
      <c r="BK243" s="232">
        <f>ROUND(I243*H243,2)</f>
        <v>0</v>
      </c>
      <c r="BL243" s="19" t="s">
        <v>249</v>
      </c>
      <c r="BM243" s="231" t="s">
        <v>403</v>
      </c>
    </row>
    <row r="244" s="2" customFormat="1" ht="16.5" customHeight="1">
      <c r="A244" s="40"/>
      <c r="B244" s="41"/>
      <c r="C244" s="220" t="s">
        <v>404</v>
      </c>
      <c r="D244" s="220" t="s">
        <v>149</v>
      </c>
      <c r="E244" s="221" t="s">
        <v>405</v>
      </c>
      <c r="F244" s="222" t="s">
        <v>406</v>
      </c>
      <c r="G244" s="223" t="s">
        <v>180</v>
      </c>
      <c r="H244" s="224">
        <v>4</v>
      </c>
      <c r="I244" s="225"/>
      <c r="J244" s="226">
        <f>ROUND(I244*H244,2)</f>
        <v>0</v>
      </c>
      <c r="K244" s="222" t="s">
        <v>153</v>
      </c>
      <c r="L244" s="46"/>
      <c r="M244" s="227" t="s">
        <v>19</v>
      </c>
      <c r="N244" s="228" t="s">
        <v>43</v>
      </c>
      <c r="O244" s="86"/>
      <c r="P244" s="229">
        <f>O244*H244</f>
        <v>0</v>
      </c>
      <c r="Q244" s="229">
        <v>0</v>
      </c>
      <c r="R244" s="229">
        <f>Q244*H244</f>
        <v>0</v>
      </c>
      <c r="S244" s="229">
        <v>0.019460000000000002</v>
      </c>
      <c r="T244" s="230">
        <f>S244*H244</f>
        <v>0.077840000000000006</v>
      </c>
      <c r="U244" s="40"/>
      <c r="V244" s="40"/>
      <c r="W244" s="40"/>
      <c r="X244" s="40"/>
      <c r="Y244" s="40"/>
      <c r="Z244" s="40"/>
      <c r="AA244" s="40"/>
      <c r="AB244" s="40"/>
      <c r="AC244" s="40"/>
      <c r="AD244" s="40"/>
      <c r="AE244" s="40"/>
      <c r="AR244" s="231" t="s">
        <v>249</v>
      </c>
      <c r="AT244" s="231" t="s">
        <v>149</v>
      </c>
      <c r="AU244" s="231" t="s">
        <v>82</v>
      </c>
      <c r="AY244" s="19" t="s">
        <v>147</v>
      </c>
      <c r="BE244" s="232">
        <f>IF(N244="základní",J244,0)</f>
        <v>0</v>
      </c>
      <c r="BF244" s="232">
        <f>IF(N244="snížená",J244,0)</f>
        <v>0</v>
      </c>
      <c r="BG244" s="232">
        <f>IF(N244="zákl. přenesená",J244,0)</f>
        <v>0</v>
      </c>
      <c r="BH244" s="232">
        <f>IF(N244="sníž. přenesená",J244,0)</f>
        <v>0</v>
      </c>
      <c r="BI244" s="232">
        <f>IF(N244="nulová",J244,0)</f>
        <v>0</v>
      </c>
      <c r="BJ244" s="19" t="s">
        <v>80</v>
      </c>
      <c r="BK244" s="232">
        <f>ROUND(I244*H244,2)</f>
        <v>0</v>
      </c>
      <c r="BL244" s="19" t="s">
        <v>249</v>
      </c>
      <c r="BM244" s="231" t="s">
        <v>407</v>
      </c>
    </row>
    <row r="245" s="2" customFormat="1" ht="21.75" customHeight="1">
      <c r="A245" s="40"/>
      <c r="B245" s="41"/>
      <c r="C245" s="220" t="s">
        <v>408</v>
      </c>
      <c r="D245" s="220" t="s">
        <v>149</v>
      </c>
      <c r="E245" s="221" t="s">
        <v>409</v>
      </c>
      <c r="F245" s="222" t="s">
        <v>410</v>
      </c>
      <c r="G245" s="223" t="s">
        <v>180</v>
      </c>
      <c r="H245" s="224">
        <v>1</v>
      </c>
      <c r="I245" s="225"/>
      <c r="J245" s="226">
        <f>ROUND(I245*H245,2)</f>
        <v>0</v>
      </c>
      <c r="K245" s="222" t="s">
        <v>153</v>
      </c>
      <c r="L245" s="46"/>
      <c r="M245" s="227" t="s">
        <v>19</v>
      </c>
      <c r="N245" s="228" t="s">
        <v>43</v>
      </c>
      <c r="O245" s="86"/>
      <c r="P245" s="229">
        <f>O245*H245</f>
        <v>0</v>
      </c>
      <c r="Q245" s="229">
        <v>0.068400000000000002</v>
      </c>
      <c r="R245" s="229">
        <f>Q245*H245</f>
        <v>0.068400000000000002</v>
      </c>
      <c r="S245" s="229">
        <v>0</v>
      </c>
      <c r="T245" s="230">
        <f>S245*H245</f>
        <v>0</v>
      </c>
      <c r="U245" s="40"/>
      <c r="V245" s="40"/>
      <c r="W245" s="40"/>
      <c r="X245" s="40"/>
      <c r="Y245" s="40"/>
      <c r="Z245" s="40"/>
      <c r="AA245" s="40"/>
      <c r="AB245" s="40"/>
      <c r="AC245" s="40"/>
      <c r="AD245" s="40"/>
      <c r="AE245" s="40"/>
      <c r="AR245" s="231" t="s">
        <v>249</v>
      </c>
      <c r="AT245" s="231" t="s">
        <v>149</v>
      </c>
      <c r="AU245" s="231" t="s">
        <v>82</v>
      </c>
      <c r="AY245" s="19" t="s">
        <v>147</v>
      </c>
      <c r="BE245" s="232">
        <f>IF(N245="základní",J245,0)</f>
        <v>0</v>
      </c>
      <c r="BF245" s="232">
        <f>IF(N245="snížená",J245,0)</f>
        <v>0</v>
      </c>
      <c r="BG245" s="232">
        <f>IF(N245="zákl. přenesená",J245,0)</f>
        <v>0</v>
      </c>
      <c r="BH245" s="232">
        <f>IF(N245="sníž. přenesená",J245,0)</f>
        <v>0</v>
      </c>
      <c r="BI245" s="232">
        <f>IF(N245="nulová",J245,0)</f>
        <v>0</v>
      </c>
      <c r="BJ245" s="19" t="s">
        <v>80</v>
      </c>
      <c r="BK245" s="232">
        <f>ROUND(I245*H245,2)</f>
        <v>0</v>
      </c>
      <c r="BL245" s="19" t="s">
        <v>249</v>
      </c>
      <c r="BM245" s="231" t="s">
        <v>411</v>
      </c>
    </row>
    <row r="246" s="2" customFormat="1">
      <c r="A246" s="40"/>
      <c r="B246" s="41"/>
      <c r="C246" s="42"/>
      <c r="D246" s="233" t="s">
        <v>156</v>
      </c>
      <c r="E246" s="42"/>
      <c r="F246" s="234" t="s">
        <v>412</v>
      </c>
      <c r="G246" s="42"/>
      <c r="H246" s="42"/>
      <c r="I246" s="138"/>
      <c r="J246" s="42"/>
      <c r="K246" s="42"/>
      <c r="L246" s="46"/>
      <c r="M246" s="235"/>
      <c r="N246" s="236"/>
      <c r="O246" s="86"/>
      <c r="P246" s="86"/>
      <c r="Q246" s="86"/>
      <c r="R246" s="86"/>
      <c r="S246" s="86"/>
      <c r="T246" s="87"/>
      <c r="U246" s="40"/>
      <c r="V246" s="40"/>
      <c r="W246" s="40"/>
      <c r="X246" s="40"/>
      <c r="Y246" s="40"/>
      <c r="Z246" s="40"/>
      <c r="AA246" s="40"/>
      <c r="AB246" s="40"/>
      <c r="AC246" s="40"/>
      <c r="AD246" s="40"/>
      <c r="AE246" s="40"/>
      <c r="AT246" s="19" t="s">
        <v>156</v>
      </c>
      <c r="AU246" s="19" t="s">
        <v>82</v>
      </c>
    </row>
    <row r="247" s="2" customFormat="1" ht="16.5" customHeight="1">
      <c r="A247" s="40"/>
      <c r="B247" s="41"/>
      <c r="C247" s="220" t="s">
        <v>413</v>
      </c>
      <c r="D247" s="220" t="s">
        <v>149</v>
      </c>
      <c r="E247" s="221" t="s">
        <v>414</v>
      </c>
      <c r="F247" s="222" t="s">
        <v>415</v>
      </c>
      <c r="G247" s="223" t="s">
        <v>180</v>
      </c>
      <c r="H247" s="224">
        <v>1</v>
      </c>
      <c r="I247" s="225"/>
      <c r="J247" s="226">
        <f>ROUND(I247*H247,2)</f>
        <v>0</v>
      </c>
      <c r="K247" s="222" t="s">
        <v>153</v>
      </c>
      <c r="L247" s="46"/>
      <c r="M247" s="227" t="s">
        <v>19</v>
      </c>
      <c r="N247" s="228" t="s">
        <v>43</v>
      </c>
      <c r="O247" s="86"/>
      <c r="P247" s="229">
        <f>O247*H247</f>
        <v>0</v>
      </c>
      <c r="Q247" s="229">
        <v>0</v>
      </c>
      <c r="R247" s="229">
        <f>Q247*H247</f>
        <v>0</v>
      </c>
      <c r="S247" s="229">
        <v>0.155</v>
      </c>
      <c r="T247" s="230">
        <f>S247*H247</f>
        <v>0.155</v>
      </c>
      <c r="U247" s="40"/>
      <c r="V247" s="40"/>
      <c r="W247" s="40"/>
      <c r="X247" s="40"/>
      <c r="Y247" s="40"/>
      <c r="Z247" s="40"/>
      <c r="AA247" s="40"/>
      <c r="AB247" s="40"/>
      <c r="AC247" s="40"/>
      <c r="AD247" s="40"/>
      <c r="AE247" s="40"/>
      <c r="AR247" s="231" t="s">
        <v>249</v>
      </c>
      <c r="AT247" s="231" t="s">
        <v>149</v>
      </c>
      <c r="AU247" s="231" t="s">
        <v>82</v>
      </c>
      <c r="AY247" s="19" t="s">
        <v>147</v>
      </c>
      <c r="BE247" s="232">
        <f>IF(N247="základní",J247,0)</f>
        <v>0</v>
      </c>
      <c r="BF247" s="232">
        <f>IF(N247="snížená",J247,0)</f>
        <v>0</v>
      </c>
      <c r="BG247" s="232">
        <f>IF(N247="zákl. přenesená",J247,0)</f>
        <v>0</v>
      </c>
      <c r="BH247" s="232">
        <f>IF(N247="sníž. přenesená",J247,0)</f>
        <v>0</v>
      </c>
      <c r="BI247" s="232">
        <f>IF(N247="nulová",J247,0)</f>
        <v>0</v>
      </c>
      <c r="BJ247" s="19" t="s">
        <v>80</v>
      </c>
      <c r="BK247" s="232">
        <f>ROUND(I247*H247,2)</f>
        <v>0</v>
      </c>
      <c r="BL247" s="19" t="s">
        <v>249</v>
      </c>
      <c r="BM247" s="231" t="s">
        <v>416</v>
      </c>
    </row>
    <row r="248" s="2" customFormat="1" ht="16.5" customHeight="1">
      <c r="A248" s="40"/>
      <c r="B248" s="41"/>
      <c r="C248" s="220" t="s">
        <v>417</v>
      </c>
      <c r="D248" s="220" t="s">
        <v>149</v>
      </c>
      <c r="E248" s="221" t="s">
        <v>418</v>
      </c>
      <c r="F248" s="222" t="s">
        <v>419</v>
      </c>
      <c r="G248" s="223" t="s">
        <v>180</v>
      </c>
      <c r="H248" s="224">
        <v>3</v>
      </c>
      <c r="I248" s="225"/>
      <c r="J248" s="226">
        <f>ROUND(I248*H248,2)</f>
        <v>0</v>
      </c>
      <c r="K248" s="222" t="s">
        <v>153</v>
      </c>
      <c r="L248" s="46"/>
      <c r="M248" s="227" t="s">
        <v>19</v>
      </c>
      <c r="N248" s="228" t="s">
        <v>43</v>
      </c>
      <c r="O248" s="86"/>
      <c r="P248" s="229">
        <f>O248*H248</f>
        <v>0</v>
      </c>
      <c r="Q248" s="229">
        <v>0</v>
      </c>
      <c r="R248" s="229">
        <f>Q248*H248</f>
        <v>0</v>
      </c>
      <c r="S248" s="229">
        <v>0.019300000000000001</v>
      </c>
      <c r="T248" s="230">
        <f>S248*H248</f>
        <v>0.057900000000000007</v>
      </c>
      <c r="U248" s="40"/>
      <c r="V248" s="40"/>
      <c r="W248" s="40"/>
      <c r="X248" s="40"/>
      <c r="Y248" s="40"/>
      <c r="Z248" s="40"/>
      <c r="AA248" s="40"/>
      <c r="AB248" s="40"/>
      <c r="AC248" s="40"/>
      <c r="AD248" s="40"/>
      <c r="AE248" s="40"/>
      <c r="AR248" s="231" t="s">
        <v>249</v>
      </c>
      <c r="AT248" s="231" t="s">
        <v>149</v>
      </c>
      <c r="AU248" s="231" t="s">
        <v>82</v>
      </c>
      <c r="AY248" s="19" t="s">
        <v>147</v>
      </c>
      <c r="BE248" s="232">
        <f>IF(N248="základní",J248,0)</f>
        <v>0</v>
      </c>
      <c r="BF248" s="232">
        <f>IF(N248="snížená",J248,0)</f>
        <v>0</v>
      </c>
      <c r="BG248" s="232">
        <f>IF(N248="zákl. přenesená",J248,0)</f>
        <v>0</v>
      </c>
      <c r="BH248" s="232">
        <f>IF(N248="sníž. přenesená",J248,0)</f>
        <v>0</v>
      </c>
      <c r="BI248" s="232">
        <f>IF(N248="nulová",J248,0)</f>
        <v>0</v>
      </c>
      <c r="BJ248" s="19" t="s">
        <v>80</v>
      </c>
      <c r="BK248" s="232">
        <f>ROUND(I248*H248,2)</f>
        <v>0</v>
      </c>
      <c r="BL248" s="19" t="s">
        <v>249</v>
      </c>
      <c r="BM248" s="231" t="s">
        <v>420</v>
      </c>
    </row>
    <row r="249" s="2" customFormat="1" ht="16.5" customHeight="1">
      <c r="A249" s="40"/>
      <c r="B249" s="41"/>
      <c r="C249" s="220" t="s">
        <v>421</v>
      </c>
      <c r="D249" s="220" t="s">
        <v>149</v>
      </c>
      <c r="E249" s="221" t="s">
        <v>422</v>
      </c>
      <c r="F249" s="222" t="s">
        <v>423</v>
      </c>
      <c r="G249" s="223" t="s">
        <v>180</v>
      </c>
      <c r="H249" s="224">
        <v>4</v>
      </c>
      <c r="I249" s="225"/>
      <c r="J249" s="226">
        <f>ROUND(I249*H249,2)</f>
        <v>0</v>
      </c>
      <c r="K249" s="222" t="s">
        <v>153</v>
      </c>
      <c r="L249" s="46"/>
      <c r="M249" s="227" t="s">
        <v>19</v>
      </c>
      <c r="N249" s="228" t="s">
        <v>43</v>
      </c>
      <c r="O249" s="86"/>
      <c r="P249" s="229">
        <f>O249*H249</f>
        <v>0</v>
      </c>
      <c r="Q249" s="229">
        <v>0</v>
      </c>
      <c r="R249" s="229">
        <f>Q249*H249</f>
        <v>0</v>
      </c>
      <c r="S249" s="229">
        <v>0.00156</v>
      </c>
      <c r="T249" s="230">
        <f>S249*H249</f>
        <v>0.0062399999999999999</v>
      </c>
      <c r="U249" s="40"/>
      <c r="V249" s="40"/>
      <c r="W249" s="40"/>
      <c r="X249" s="40"/>
      <c r="Y249" s="40"/>
      <c r="Z249" s="40"/>
      <c r="AA249" s="40"/>
      <c r="AB249" s="40"/>
      <c r="AC249" s="40"/>
      <c r="AD249" s="40"/>
      <c r="AE249" s="40"/>
      <c r="AR249" s="231" t="s">
        <v>249</v>
      </c>
      <c r="AT249" s="231" t="s">
        <v>149</v>
      </c>
      <c r="AU249" s="231" t="s">
        <v>82</v>
      </c>
      <c r="AY249" s="19" t="s">
        <v>147</v>
      </c>
      <c r="BE249" s="232">
        <f>IF(N249="základní",J249,0)</f>
        <v>0</v>
      </c>
      <c r="BF249" s="232">
        <f>IF(N249="snížená",J249,0)</f>
        <v>0</v>
      </c>
      <c r="BG249" s="232">
        <f>IF(N249="zákl. přenesená",J249,0)</f>
        <v>0</v>
      </c>
      <c r="BH249" s="232">
        <f>IF(N249="sníž. přenesená",J249,0)</f>
        <v>0</v>
      </c>
      <c r="BI249" s="232">
        <f>IF(N249="nulová",J249,0)</f>
        <v>0</v>
      </c>
      <c r="BJ249" s="19" t="s">
        <v>80</v>
      </c>
      <c r="BK249" s="232">
        <f>ROUND(I249*H249,2)</f>
        <v>0</v>
      </c>
      <c r="BL249" s="19" t="s">
        <v>249</v>
      </c>
      <c r="BM249" s="231" t="s">
        <v>424</v>
      </c>
    </row>
    <row r="250" s="2" customFormat="1" ht="21.75" customHeight="1">
      <c r="A250" s="40"/>
      <c r="B250" s="41"/>
      <c r="C250" s="220" t="s">
        <v>425</v>
      </c>
      <c r="D250" s="220" t="s">
        <v>149</v>
      </c>
      <c r="E250" s="221" t="s">
        <v>426</v>
      </c>
      <c r="F250" s="222" t="s">
        <v>427</v>
      </c>
      <c r="G250" s="223" t="s">
        <v>186</v>
      </c>
      <c r="H250" s="224">
        <v>0.068000000000000005</v>
      </c>
      <c r="I250" s="225"/>
      <c r="J250" s="226">
        <f>ROUND(I250*H250,2)</f>
        <v>0</v>
      </c>
      <c r="K250" s="222" t="s">
        <v>153</v>
      </c>
      <c r="L250" s="46"/>
      <c r="M250" s="227" t="s">
        <v>19</v>
      </c>
      <c r="N250" s="228" t="s">
        <v>43</v>
      </c>
      <c r="O250" s="86"/>
      <c r="P250" s="229">
        <f>O250*H250</f>
        <v>0</v>
      </c>
      <c r="Q250" s="229">
        <v>0</v>
      </c>
      <c r="R250" s="229">
        <f>Q250*H250</f>
        <v>0</v>
      </c>
      <c r="S250" s="229">
        <v>0</v>
      </c>
      <c r="T250" s="230">
        <f>S250*H250</f>
        <v>0</v>
      </c>
      <c r="U250" s="40"/>
      <c r="V250" s="40"/>
      <c r="W250" s="40"/>
      <c r="X250" s="40"/>
      <c r="Y250" s="40"/>
      <c r="Z250" s="40"/>
      <c r="AA250" s="40"/>
      <c r="AB250" s="40"/>
      <c r="AC250" s="40"/>
      <c r="AD250" s="40"/>
      <c r="AE250" s="40"/>
      <c r="AR250" s="231" t="s">
        <v>249</v>
      </c>
      <c r="AT250" s="231" t="s">
        <v>149</v>
      </c>
      <c r="AU250" s="231" t="s">
        <v>82</v>
      </c>
      <c r="AY250" s="19" t="s">
        <v>147</v>
      </c>
      <c r="BE250" s="232">
        <f>IF(N250="základní",J250,0)</f>
        <v>0</v>
      </c>
      <c r="BF250" s="232">
        <f>IF(N250="snížená",J250,0)</f>
        <v>0</v>
      </c>
      <c r="BG250" s="232">
        <f>IF(N250="zákl. přenesená",J250,0)</f>
        <v>0</v>
      </c>
      <c r="BH250" s="232">
        <f>IF(N250="sníž. přenesená",J250,0)</f>
        <v>0</v>
      </c>
      <c r="BI250" s="232">
        <f>IF(N250="nulová",J250,0)</f>
        <v>0</v>
      </c>
      <c r="BJ250" s="19" t="s">
        <v>80</v>
      </c>
      <c r="BK250" s="232">
        <f>ROUND(I250*H250,2)</f>
        <v>0</v>
      </c>
      <c r="BL250" s="19" t="s">
        <v>249</v>
      </c>
      <c r="BM250" s="231" t="s">
        <v>428</v>
      </c>
    </row>
    <row r="251" s="2" customFormat="1">
      <c r="A251" s="40"/>
      <c r="B251" s="41"/>
      <c r="C251" s="42"/>
      <c r="D251" s="233" t="s">
        <v>156</v>
      </c>
      <c r="E251" s="42"/>
      <c r="F251" s="234" t="s">
        <v>429</v>
      </c>
      <c r="G251" s="42"/>
      <c r="H251" s="42"/>
      <c r="I251" s="138"/>
      <c r="J251" s="42"/>
      <c r="K251" s="42"/>
      <c r="L251" s="46"/>
      <c r="M251" s="235"/>
      <c r="N251" s="236"/>
      <c r="O251" s="86"/>
      <c r="P251" s="86"/>
      <c r="Q251" s="86"/>
      <c r="R251" s="86"/>
      <c r="S251" s="86"/>
      <c r="T251" s="87"/>
      <c r="U251" s="40"/>
      <c r="V251" s="40"/>
      <c r="W251" s="40"/>
      <c r="X251" s="40"/>
      <c r="Y251" s="40"/>
      <c r="Z251" s="40"/>
      <c r="AA251" s="40"/>
      <c r="AB251" s="40"/>
      <c r="AC251" s="40"/>
      <c r="AD251" s="40"/>
      <c r="AE251" s="40"/>
      <c r="AT251" s="19" t="s">
        <v>156</v>
      </c>
      <c r="AU251" s="19" t="s">
        <v>82</v>
      </c>
    </row>
    <row r="252" s="2" customFormat="1" ht="21.75" customHeight="1">
      <c r="A252" s="40"/>
      <c r="B252" s="41"/>
      <c r="C252" s="220" t="s">
        <v>430</v>
      </c>
      <c r="D252" s="220" t="s">
        <v>149</v>
      </c>
      <c r="E252" s="221" t="s">
        <v>431</v>
      </c>
      <c r="F252" s="222" t="s">
        <v>432</v>
      </c>
      <c r="G252" s="223" t="s">
        <v>186</v>
      </c>
      <c r="H252" s="224">
        <v>0.068000000000000005</v>
      </c>
      <c r="I252" s="225"/>
      <c r="J252" s="226">
        <f>ROUND(I252*H252,2)</f>
        <v>0</v>
      </c>
      <c r="K252" s="222" t="s">
        <v>153</v>
      </c>
      <c r="L252" s="46"/>
      <c r="M252" s="227" t="s">
        <v>19</v>
      </c>
      <c r="N252" s="228" t="s">
        <v>43</v>
      </c>
      <c r="O252" s="86"/>
      <c r="P252" s="229">
        <f>O252*H252</f>
        <v>0</v>
      </c>
      <c r="Q252" s="229">
        <v>0</v>
      </c>
      <c r="R252" s="229">
        <f>Q252*H252</f>
        <v>0</v>
      </c>
      <c r="S252" s="229">
        <v>0</v>
      </c>
      <c r="T252" s="230">
        <f>S252*H252</f>
        <v>0</v>
      </c>
      <c r="U252" s="40"/>
      <c r="V252" s="40"/>
      <c r="W252" s="40"/>
      <c r="X252" s="40"/>
      <c r="Y252" s="40"/>
      <c r="Z252" s="40"/>
      <c r="AA252" s="40"/>
      <c r="AB252" s="40"/>
      <c r="AC252" s="40"/>
      <c r="AD252" s="40"/>
      <c r="AE252" s="40"/>
      <c r="AR252" s="231" t="s">
        <v>249</v>
      </c>
      <c r="AT252" s="231" t="s">
        <v>149</v>
      </c>
      <c r="AU252" s="231" t="s">
        <v>82</v>
      </c>
      <c r="AY252" s="19" t="s">
        <v>147</v>
      </c>
      <c r="BE252" s="232">
        <f>IF(N252="základní",J252,0)</f>
        <v>0</v>
      </c>
      <c r="BF252" s="232">
        <f>IF(N252="snížená",J252,0)</f>
        <v>0</v>
      </c>
      <c r="BG252" s="232">
        <f>IF(N252="zákl. přenesená",J252,0)</f>
        <v>0</v>
      </c>
      <c r="BH252" s="232">
        <f>IF(N252="sníž. přenesená",J252,0)</f>
        <v>0</v>
      </c>
      <c r="BI252" s="232">
        <f>IF(N252="nulová",J252,0)</f>
        <v>0</v>
      </c>
      <c r="BJ252" s="19" t="s">
        <v>80</v>
      </c>
      <c r="BK252" s="232">
        <f>ROUND(I252*H252,2)</f>
        <v>0</v>
      </c>
      <c r="BL252" s="19" t="s">
        <v>249</v>
      </c>
      <c r="BM252" s="231" t="s">
        <v>433</v>
      </c>
    </row>
    <row r="253" s="2" customFormat="1">
      <c r="A253" s="40"/>
      <c r="B253" s="41"/>
      <c r="C253" s="42"/>
      <c r="D253" s="233" t="s">
        <v>156</v>
      </c>
      <c r="E253" s="42"/>
      <c r="F253" s="234" t="s">
        <v>429</v>
      </c>
      <c r="G253" s="42"/>
      <c r="H253" s="42"/>
      <c r="I253" s="138"/>
      <c r="J253" s="42"/>
      <c r="K253" s="42"/>
      <c r="L253" s="46"/>
      <c r="M253" s="235"/>
      <c r="N253" s="236"/>
      <c r="O253" s="86"/>
      <c r="P253" s="86"/>
      <c r="Q253" s="86"/>
      <c r="R253" s="86"/>
      <c r="S253" s="86"/>
      <c r="T253" s="87"/>
      <c r="U253" s="40"/>
      <c r="V253" s="40"/>
      <c r="W253" s="40"/>
      <c r="X253" s="40"/>
      <c r="Y253" s="40"/>
      <c r="Z253" s="40"/>
      <c r="AA253" s="40"/>
      <c r="AB253" s="40"/>
      <c r="AC253" s="40"/>
      <c r="AD253" s="40"/>
      <c r="AE253" s="40"/>
      <c r="AT253" s="19" t="s">
        <v>156</v>
      </c>
      <c r="AU253" s="19" t="s">
        <v>82</v>
      </c>
    </row>
    <row r="254" s="12" customFormat="1" ht="22.8" customHeight="1">
      <c r="A254" s="12"/>
      <c r="B254" s="204"/>
      <c r="C254" s="205"/>
      <c r="D254" s="206" t="s">
        <v>71</v>
      </c>
      <c r="E254" s="218" t="s">
        <v>434</v>
      </c>
      <c r="F254" s="218" t="s">
        <v>435</v>
      </c>
      <c r="G254" s="205"/>
      <c r="H254" s="205"/>
      <c r="I254" s="208"/>
      <c r="J254" s="219">
        <f>BK254</f>
        <v>0</v>
      </c>
      <c r="K254" s="205"/>
      <c r="L254" s="210"/>
      <c r="M254" s="211"/>
      <c r="N254" s="212"/>
      <c r="O254" s="212"/>
      <c r="P254" s="213">
        <f>SUM(P255:P259)</f>
        <v>0</v>
      </c>
      <c r="Q254" s="212"/>
      <c r="R254" s="213">
        <f>SUM(R255:R259)</f>
        <v>0.00050000000000000001</v>
      </c>
      <c r="S254" s="212"/>
      <c r="T254" s="214">
        <f>SUM(T255:T259)</f>
        <v>0.17116999999999999</v>
      </c>
      <c r="U254" s="12"/>
      <c r="V254" s="12"/>
      <c r="W254" s="12"/>
      <c r="X254" s="12"/>
      <c r="Y254" s="12"/>
      <c r="Z254" s="12"/>
      <c r="AA254" s="12"/>
      <c r="AB254" s="12"/>
      <c r="AC254" s="12"/>
      <c r="AD254" s="12"/>
      <c r="AE254" s="12"/>
      <c r="AR254" s="215" t="s">
        <v>82</v>
      </c>
      <c r="AT254" s="216" t="s">
        <v>71</v>
      </c>
      <c r="AU254" s="216" t="s">
        <v>80</v>
      </c>
      <c r="AY254" s="215" t="s">
        <v>147</v>
      </c>
      <c r="BK254" s="217">
        <f>SUM(BK255:BK259)</f>
        <v>0</v>
      </c>
    </row>
    <row r="255" s="2" customFormat="1" ht="16.5" customHeight="1">
      <c r="A255" s="40"/>
      <c r="B255" s="41"/>
      <c r="C255" s="220" t="s">
        <v>436</v>
      </c>
      <c r="D255" s="220" t="s">
        <v>149</v>
      </c>
      <c r="E255" s="221" t="s">
        <v>437</v>
      </c>
      <c r="F255" s="222" t="s">
        <v>438</v>
      </c>
      <c r="G255" s="223" t="s">
        <v>220</v>
      </c>
      <c r="H255" s="224">
        <v>2</v>
      </c>
      <c r="I255" s="225"/>
      <c r="J255" s="226">
        <f>ROUND(I255*H255,2)</f>
        <v>0</v>
      </c>
      <c r="K255" s="222" t="s">
        <v>153</v>
      </c>
      <c r="L255" s="46"/>
      <c r="M255" s="227" t="s">
        <v>19</v>
      </c>
      <c r="N255" s="228" t="s">
        <v>43</v>
      </c>
      <c r="O255" s="86"/>
      <c r="P255" s="229">
        <f>O255*H255</f>
        <v>0</v>
      </c>
      <c r="Q255" s="229">
        <v>5.0000000000000002E-05</v>
      </c>
      <c r="R255" s="229">
        <f>Q255*H255</f>
        <v>0.00010000000000000001</v>
      </c>
      <c r="S255" s="229">
        <v>0.01235</v>
      </c>
      <c r="T255" s="230">
        <f>S255*H255</f>
        <v>0.0247</v>
      </c>
      <c r="U255" s="40"/>
      <c r="V255" s="40"/>
      <c r="W255" s="40"/>
      <c r="X255" s="40"/>
      <c r="Y255" s="40"/>
      <c r="Z255" s="40"/>
      <c r="AA255" s="40"/>
      <c r="AB255" s="40"/>
      <c r="AC255" s="40"/>
      <c r="AD255" s="40"/>
      <c r="AE255" s="40"/>
      <c r="AR255" s="231" t="s">
        <v>249</v>
      </c>
      <c r="AT255" s="231" t="s">
        <v>149</v>
      </c>
      <c r="AU255" s="231" t="s">
        <v>82</v>
      </c>
      <c r="AY255" s="19" t="s">
        <v>147</v>
      </c>
      <c r="BE255" s="232">
        <f>IF(N255="základní",J255,0)</f>
        <v>0</v>
      </c>
      <c r="BF255" s="232">
        <f>IF(N255="snížená",J255,0)</f>
        <v>0</v>
      </c>
      <c r="BG255" s="232">
        <f>IF(N255="zákl. přenesená",J255,0)</f>
        <v>0</v>
      </c>
      <c r="BH255" s="232">
        <f>IF(N255="sníž. přenesená",J255,0)</f>
        <v>0</v>
      </c>
      <c r="BI255" s="232">
        <f>IF(N255="nulová",J255,0)</f>
        <v>0</v>
      </c>
      <c r="BJ255" s="19" t="s">
        <v>80</v>
      </c>
      <c r="BK255" s="232">
        <f>ROUND(I255*H255,2)</f>
        <v>0</v>
      </c>
      <c r="BL255" s="19" t="s">
        <v>249</v>
      </c>
      <c r="BM255" s="231" t="s">
        <v>439</v>
      </c>
    </row>
    <row r="256" s="14" customFormat="1">
      <c r="A256" s="14"/>
      <c r="B256" s="247"/>
      <c r="C256" s="248"/>
      <c r="D256" s="233" t="s">
        <v>158</v>
      </c>
      <c r="E256" s="249" t="s">
        <v>19</v>
      </c>
      <c r="F256" s="250" t="s">
        <v>82</v>
      </c>
      <c r="G256" s="248"/>
      <c r="H256" s="251">
        <v>2</v>
      </c>
      <c r="I256" s="252"/>
      <c r="J256" s="248"/>
      <c r="K256" s="248"/>
      <c r="L256" s="253"/>
      <c r="M256" s="254"/>
      <c r="N256" s="255"/>
      <c r="O256" s="255"/>
      <c r="P256" s="255"/>
      <c r="Q256" s="255"/>
      <c r="R256" s="255"/>
      <c r="S256" s="255"/>
      <c r="T256" s="256"/>
      <c r="U256" s="14"/>
      <c r="V256" s="14"/>
      <c r="W256" s="14"/>
      <c r="X256" s="14"/>
      <c r="Y256" s="14"/>
      <c r="Z256" s="14"/>
      <c r="AA256" s="14"/>
      <c r="AB256" s="14"/>
      <c r="AC256" s="14"/>
      <c r="AD256" s="14"/>
      <c r="AE256" s="14"/>
      <c r="AT256" s="257" t="s">
        <v>158</v>
      </c>
      <c r="AU256" s="257" t="s">
        <v>82</v>
      </c>
      <c r="AV256" s="14" t="s">
        <v>82</v>
      </c>
      <c r="AW256" s="14" t="s">
        <v>33</v>
      </c>
      <c r="AX256" s="14" t="s">
        <v>80</v>
      </c>
      <c r="AY256" s="257" t="s">
        <v>147</v>
      </c>
    </row>
    <row r="257" s="2" customFormat="1" ht="16.5" customHeight="1">
      <c r="A257" s="40"/>
      <c r="B257" s="41"/>
      <c r="C257" s="220" t="s">
        <v>440</v>
      </c>
      <c r="D257" s="220" t="s">
        <v>149</v>
      </c>
      <c r="E257" s="221" t="s">
        <v>441</v>
      </c>
      <c r="F257" s="222" t="s">
        <v>442</v>
      </c>
      <c r="G257" s="223" t="s">
        <v>220</v>
      </c>
      <c r="H257" s="224">
        <v>4</v>
      </c>
      <c r="I257" s="225"/>
      <c r="J257" s="226">
        <f>ROUND(I257*H257,2)</f>
        <v>0</v>
      </c>
      <c r="K257" s="222" t="s">
        <v>153</v>
      </c>
      <c r="L257" s="46"/>
      <c r="M257" s="227" t="s">
        <v>19</v>
      </c>
      <c r="N257" s="228" t="s">
        <v>43</v>
      </c>
      <c r="O257" s="86"/>
      <c r="P257" s="229">
        <f>O257*H257</f>
        <v>0</v>
      </c>
      <c r="Q257" s="229">
        <v>8.0000000000000007E-05</v>
      </c>
      <c r="R257" s="229">
        <f>Q257*H257</f>
        <v>0.00032000000000000003</v>
      </c>
      <c r="S257" s="229">
        <v>0.024930000000000001</v>
      </c>
      <c r="T257" s="230">
        <f>S257*H257</f>
        <v>0.099720000000000003</v>
      </c>
      <c r="U257" s="40"/>
      <c r="V257" s="40"/>
      <c r="W257" s="40"/>
      <c r="X257" s="40"/>
      <c r="Y257" s="40"/>
      <c r="Z257" s="40"/>
      <c r="AA257" s="40"/>
      <c r="AB257" s="40"/>
      <c r="AC257" s="40"/>
      <c r="AD257" s="40"/>
      <c r="AE257" s="40"/>
      <c r="AR257" s="231" t="s">
        <v>249</v>
      </c>
      <c r="AT257" s="231" t="s">
        <v>149</v>
      </c>
      <c r="AU257" s="231" t="s">
        <v>82</v>
      </c>
      <c r="AY257" s="19" t="s">
        <v>147</v>
      </c>
      <c r="BE257" s="232">
        <f>IF(N257="základní",J257,0)</f>
        <v>0</v>
      </c>
      <c r="BF257" s="232">
        <f>IF(N257="snížená",J257,0)</f>
        <v>0</v>
      </c>
      <c r="BG257" s="232">
        <f>IF(N257="zákl. přenesená",J257,0)</f>
        <v>0</v>
      </c>
      <c r="BH257" s="232">
        <f>IF(N257="sníž. přenesená",J257,0)</f>
        <v>0</v>
      </c>
      <c r="BI257" s="232">
        <f>IF(N257="nulová",J257,0)</f>
        <v>0</v>
      </c>
      <c r="BJ257" s="19" t="s">
        <v>80</v>
      </c>
      <c r="BK257" s="232">
        <f>ROUND(I257*H257,2)</f>
        <v>0</v>
      </c>
      <c r="BL257" s="19" t="s">
        <v>249</v>
      </c>
      <c r="BM257" s="231" t="s">
        <v>443</v>
      </c>
    </row>
    <row r="258" s="14" customFormat="1">
      <c r="A258" s="14"/>
      <c r="B258" s="247"/>
      <c r="C258" s="248"/>
      <c r="D258" s="233" t="s">
        <v>158</v>
      </c>
      <c r="E258" s="249" t="s">
        <v>19</v>
      </c>
      <c r="F258" s="250" t="s">
        <v>154</v>
      </c>
      <c r="G258" s="248"/>
      <c r="H258" s="251">
        <v>4</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158</v>
      </c>
      <c r="AU258" s="257" t="s">
        <v>82</v>
      </c>
      <c r="AV258" s="14" t="s">
        <v>82</v>
      </c>
      <c r="AW258" s="14" t="s">
        <v>33</v>
      </c>
      <c r="AX258" s="14" t="s">
        <v>80</v>
      </c>
      <c r="AY258" s="257" t="s">
        <v>147</v>
      </c>
    </row>
    <row r="259" s="2" customFormat="1" ht="16.5" customHeight="1">
      <c r="A259" s="40"/>
      <c r="B259" s="41"/>
      <c r="C259" s="220" t="s">
        <v>444</v>
      </c>
      <c r="D259" s="220" t="s">
        <v>149</v>
      </c>
      <c r="E259" s="221" t="s">
        <v>445</v>
      </c>
      <c r="F259" s="222" t="s">
        <v>446</v>
      </c>
      <c r="G259" s="223" t="s">
        <v>220</v>
      </c>
      <c r="H259" s="224">
        <v>1</v>
      </c>
      <c r="I259" s="225"/>
      <c r="J259" s="226">
        <f>ROUND(I259*H259,2)</f>
        <v>0</v>
      </c>
      <c r="K259" s="222" t="s">
        <v>153</v>
      </c>
      <c r="L259" s="46"/>
      <c r="M259" s="227" t="s">
        <v>19</v>
      </c>
      <c r="N259" s="228" t="s">
        <v>43</v>
      </c>
      <c r="O259" s="86"/>
      <c r="P259" s="229">
        <f>O259*H259</f>
        <v>0</v>
      </c>
      <c r="Q259" s="229">
        <v>8.0000000000000007E-05</v>
      </c>
      <c r="R259" s="229">
        <f>Q259*H259</f>
        <v>8.0000000000000007E-05</v>
      </c>
      <c r="S259" s="229">
        <v>0.04675</v>
      </c>
      <c r="T259" s="230">
        <f>S259*H259</f>
        <v>0.04675</v>
      </c>
      <c r="U259" s="40"/>
      <c r="V259" s="40"/>
      <c r="W259" s="40"/>
      <c r="X259" s="40"/>
      <c r="Y259" s="40"/>
      <c r="Z259" s="40"/>
      <c r="AA259" s="40"/>
      <c r="AB259" s="40"/>
      <c r="AC259" s="40"/>
      <c r="AD259" s="40"/>
      <c r="AE259" s="40"/>
      <c r="AR259" s="231" t="s">
        <v>249</v>
      </c>
      <c r="AT259" s="231" t="s">
        <v>149</v>
      </c>
      <c r="AU259" s="231" t="s">
        <v>82</v>
      </c>
      <c r="AY259" s="19" t="s">
        <v>147</v>
      </c>
      <c r="BE259" s="232">
        <f>IF(N259="základní",J259,0)</f>
        <v>0</v>
      </c>
      <c r="BF259" s="232">
        <f>IF(N259="snížená",J259,0)</f>
        <v>0</v>
      </c>
      <c r="BG259" s="232">
        <f>IF(N259="zákl. přenesená",J259,0)</f>
        <v>0</v>
      </c>
      <c r="BH259" s="232">
        <f>IF(N259="sníž. přenesená",J259,0)</f>
        <v>0</v>
      </c>
      <c r="BI259" s="232">
        <f>IF(N259="nulová",J259,0)</f>
        <v>0</v>
      </c>
      <c r="BJ259" s="19" t="s">
        <v>80</v>
      </c>
      <c r="BK259" s="232">
        <f>ROUND(I259*H259,2)</f>
        <v>0</v>
      </c>
      <c r="BL259" s="19" t="s">
        <v>249</v>
      </c>
      <c r="BM259" s="231" t="s">
        <v>447</v>
      </c>
    </row>
    <row r="260" s="12" customFormat="1" ht="22.8" customHeight="1">
      <c r="A260" s="12"/>
      <c r="B260" s="204"/>
      <c r="C260" s="205"/>
      <c r="D260" s="206" t="s">
        <v>71</v>
      </c>
      <c r="E260" s="218" t="s">
        <v>448</v>
      </c>
      <c r="F260" s="218" t="s">
        <v>449</v>
      </c>
      <c r="G260" s="205"/>
      <c r="H260" s="205"/>
      <c r="I260" s="208"/>
      <c r="J260" s="219">
        <f>BK260</f>
        <v>0</v>
      </c>
      <c r="K260" s="205"/>
      <c r="L260" s="210"/>
      <c r="M260" s="211"/>
      <c r="N260" s="212"/>
      <c r="O260" s="212"/>
      <c r="P260" s="213">
        <f>SUM(P261:P285)</f>
        <v>0</v>
      </c>
      <c r="Q260" s="212"/>
      <c r="R260" s="213">
        <f>SUM(R261:R285)</f>
        <v>0.1626389</v>
      </c>
      <c r="S260" s="212"/>
      <c r="T260" s="214">
        <f>SUM(T261:T285)</f>
        <v>0</v>
      </c>
      <c r="U260" s="12"/>
      <c r="V260" s="12"/>
      <c r="W260" s="12"/>
      <c r="X260" s="12"/>
      <c r="Y260" s="12"/>
      <c r="Z260" s="12"/>
      <c r="AA260" s="12"/>
      <c r="AB260" s="12"/>
      <c r="AC260" s="12"/>
      <c r="AD260" s="12"/>
      <c r="AE260" s="12"/>
      <c r="AR260" s="215" t="s">
        <v>82</v>
      </c>
      <c r="AT260" s="216" t="s">
        <v>71</v>
      </c>
      <c r="AU260" s="216" t="s">
        <v>80</v>
      </c>
      <c r="AY260" s="215" t="s">
        <v>147</v>
      </c>
      <c r="BK260" s="217">
        <f>SUM(BK261:BK285)</f>
        <v>0</v>
      </c>
    </row>
    <row r="261" s="2" customFormat="1" ht="21.75" customHeight="1">
      <c r="A261" s="40"/>
      <c r="B261" s="41"/>
      <c r="C261" s="220" t="s">
        <v>450</v>
      </c>
      <c r="D261" s="220" t="s">
        <v>149</v>
      </c>
      <c r="E261" s="221" t="s">
        <v>451</v>
      </c>
      <c r="F261" s="222" t="s">
        <v>452</v>
      </c>
      <c r="G261" s="223" t="s">
        <v>152</v>
      </c>
      <c r="H261" s="224">
        <v>1.2</v>
      </c>
      <c r="I261" s="225"/>
      <c r="J261" s="226">
        <f>ROUND(I261*H261,2)</f>
        <v>0</v>
      </c>
      <c r="K261" s="222" t="s">
        <v>153</v>
      </c>
      <c r="L261" s="46"/>
      <c r="M261" s="227" t="s">
        <v>19</v>
      </c>
      <c r="N261" s="228" t="s">
        <v>43</v>
      </c>
      <c r="O261" s="86"/>
      <c r="P261" s="229">
        <f>O261*H261</f>
        <v>0</v>
      </c>
      <c r="Q261" s="229">
        <v>0.02614</v>
      </c>
      <c r="R261" s="229">
        <f>Q261*H261</f>
        <v>0.031368</v>
      </c>
      <c r="S261" s="229">
        <v>0</v>
      </c>
      <c r="T261" s="230">
        <f>S261*H261</f>
        <v>0</v>
      </c>
      <c r="U261" s="40"/>
      <c r="V261" s="40"/>
      <c r="W261" s="40"/>
      <c r="X261" s="40"/>
      <c r="Y261" s="40"/>
      <c r="Z261" s="40"/>
      <c r="AA261" s="40"/>
      <c r="AB261" s="40"/>
      <c r="AC261" s="40"/>
      <c r="AD261" s="40"/>
      <c r="AE261" s="40"/>
      <c r="AR261" s="231" t="s">
        <v>249</v>
      </c>
      <c r="AT261" s="231" t="s">
        <v>149</v>
      </c>
      <c r="AU261" s="231" t="s">
        <v>82</v>
      </c>
      <c r="AY261" s="19" t="s">
        <v>147</v>
      </c>
      <c r="BE261" s="232">
        <f>IF(N261="základní",J261,0)</f>
        <v>0</v>
      </c>
      <c r="BF261" s="232">
        <f>IF(N261="snížená",J261,0)</f>
        <v>0</v>
      </c>
      <c r="BG261" s="232">
        <f>IF(N261="zákl. přenesená",J261,0)</f>
        <v>0</v>
      </c>
      <c r="BH261" s="232">
        <f>IF(N261="sníž. přenesená",J261,0)</f>
        <v>0</v>
      </c>
      <c r="BI261" s="232">
        <f>IF(N261="nulová",J261,0)</f>
        <v>0</v>
      </c>
      <c r="BJ261" s="19" t="s">
        <v>80</v>
      </c>
      <c r="BK261" s="232">
        <f>ROUND(I261*H261,2)</f>
        <v>0</v>
      </c>
      <c r="BL261" s="19" t="s">
        <v>249</v>
      </c>
      <c r="BM261" s="231" t="s">
        <v>453</v>
      </c>
    </row>
    <row r="262" s="2" customFormat="1">
      <c r="A262" s="40"/>
      <c r="B262" s="41"/>
      <c r="C262" s="42"/>
      <c r="D262" s="233" t="s">
        <v>156</v>
      </c>
      <c r="E262" s="42"/>
      <c r="F262" s="234" t="s">
        <v>454</v>
      </c>
      <c r="G262" s="42"/>
      <c r="H262" s="42"/>
      <c r="I262" s="138"/>
      <c r="J262" s="42"/>
      <c r="K262" s="42"/>
      <c r="L262" s="46"/>
      <c r="M262" s="235"/>
      <c r="N262" s="236"/>
      <c r="O262" s="86"/>
      <c r="P262" s="86"/>
      <c r="Q262" s="86"/>
      <c r="R262" s="86"/>
      <c r="S262" s="86"/>
      <c r="T262" s="87"/>
      <c r="U262" s="40"/>
      <c r="V262" s="40"/>
      <c r="W262" s="40"/>
      <c r="X262" s="40"/>
      <c r="Y262" s="40"/>
      <c r="Z262" s="40"/>
      <c r="AA262" s="40"/>
      <c r="AB262" s="40"/>
      <c r="AC262" s="40"/>
      <c r="AD262" s="40"/>
      <c r="AE262" s="40"/>
      <c r="AT262" s="19" t="s">
        <v>156</v>
      </c>
      <c r="AU262" s="19" t="s">
        <v>82</v>
      </c>
    </row>
    <row r="263" s="13" customFormat="1">
      <c r="A263" s="13"/>
      <c r="B263" s="237"/>
      <c r="C263" s="238"/>
      <c r="D263" s="233" t="s">
        <v>158</v>
      </c>
      <c r="E263" s="239" t="s">
        <v>19</v>
      </c>
      <c r="F263" s="240" t="s">
        <v>455</v>
      </c>
      <c r="G263" s="238"/>
      <c r="H263" s="239" t="s">
        <v>19</v>
      </c>
      <c r="I263" s="241"/>
      <c r="J263" s="238"/>
      <c r="K263" s="238"/>
      <c r="L263" s="242"/>
      <c r="M263" s="243"/>
      <c r="N263" s="244"/>
      <c r="O263" s="244"/>
      <c r="P263" s="244"/>
      <c r="Q263" s="244"/>
      <c r="R263" s="244"/>
      <c r="S263" s="244"/>
      <c r="T263" s="245"/>
      <c r="U263" s="13"/>
      <c r="V263" s="13"/>
      <c r="W263" s="13"/>
      <c r="X263" s="13"/>
      <c r="Y263" s="13"/>
      <c r="Z263" s="13"/>
      <c r="AA263" s="13"/>
      <c r="AB263" s="13"/>
      <c r="AC263" s="13"/>
      <c r="AD263" s="13"/>
      <c r="AE263" s="13"/>
      <c r="AT263" s="246" t="s">
        <v>158</v>
      </c>
      <c r="AU263" s="246" t="s">
        <v>82</v>
      </c>
      <c r="AV263" s="13" t="s">
        <v>80</v>
      </c>
      <c r="AW263" s="13" t="s">
        <v>33</v>
      </c>
      <c r="AX263" s="13" t="s">
        <v>72</v>
      </c>
      <c r="AY263" s="246" t="s">
        <v>147</v>
      </c>
    </row>
    <row r="264" s="14" customFormat="1">
      <c r="A264" s="14"/>
      <c r="B264" s="247"/>
      <c r="C264" s="248"/>
      <c r="D264" s="233" t="s">
        <v>158</v>
      </c>
      <c r="E264" s="249" t="s">
        <v>19</v>
      </c>
      <c r="F264" s="250" t="s">
        <v>456</v>
      </c>
      <c r="G264" s="248"/>
      <c r="H264" s="251">
        <v>1.2</v>
      </c>
      <c r="I264" s="252"/>
      <c r="J264" s="248"/>
      <c r="K264" s="248"/>
      <c r="L264" s="253"/>
      <c r="M264" s="254"/>
      <c r="N264" s="255"/>
      <c r="O264" s="255"/>
      <c r="P264" s="255"/>
      <c r="Q264" s="255"/>
      <c r="R264" s="255"/>
      <c r="S264" s="255"/>
      <c r="T264" s="256"/>
      <c r="U264" s="14"/>
      <c r="V264" s="14"/>
      <c r="W264" s="14"/>
      <c r="X264" s="14"/>
      <c r="Y264" s="14"/>
      <c r="Z264" s="14"/>
      <c r="AA264" s="14"/>
      <c r="AB264" s="14"/>
      <c r="AC264" s="14"/>
      <c r="AD264" s="14"/>
      <c r="AE264" s="14"/>
      <c r="AT264" s="257" t="s">
        <v>158</v>
      </c>
      <c r="AU264" s="257" t="s">
        <v>82</v>
      </c>
      <c r="AV264" s="14" t="s">
        <v>82</v>
      </c>
      <c r="AW264" s="14" t="s">
        <v>33</v>
      </c>
      <c r="AX264" s="14" t="s">
        <v>80</v>
      </c>
      <c r="AY264" s="257" t="s">
        <v>147</v>
      </c>
    </row>
    <row r="265" s="2" customFormat="1" ht="21.75" customHeight="1">
      <c r="A265" s="40"/>
      <c r="B265" s="41"/>
      <c r="C265" s="220" t="s">
        <v>457</v>
      </c>
      <c r="D265" s="220" t="s">
        <v>149</v>
      </c>
      <c r="E265" s="221" t="s">
        <v>458</v>
      </c>
      <c r="F265" s="222" t="s">
        <v>459</v>
      </c>
      <c r="G265" s="223" t="s">
        <v>152</v>
      </c>
      <c r="H265" s="224">
        <v>1.2</v>
      </c>
      <c r="I265" s="225"/>
      <c r="J265" s="226">
        <f>ROUND(I265*H265,2)</f>
        <v>0</v>
      </c>
      <c r="K265" s="222" t="s">
        <v>153</v>
      </c>
      <c r="L265" s="46"/>
      <c r="M265" s="227" t="s">
        <v>19</v>
      </c>
      <c r="N265" s="228" t="s">
        <v>43</v>
      </c>
      <c r="O265" s="86"/>
      <c r="P265" s="229">
        <f>O265*H265</f>
        <v>0</v>
      </c>
      <c r="Q265" s="229">
        <v>0.00020000000000000001</v>
      </c>
      <c r="R265" s="229">
        <f>Q265*H265</f>
        <v>0.00024000000000000001</v>
      </c>
      <c r="S265" s="229">
        <v>0</v>
      </c>
      <c r="T265" s="230">
        <f>S265*H265</f>
        <v>0</v>
      </c>
      <c r="U265" s="40"/>
      <c r="V265" s="40"/>
      <c r="W265" s="40"/>
      <c r="X265" s="40"/>
      <c r="Y265" s="40"/>
      <c r="Z265" s="40"/>
      <c r="AA265" s="40"/>
      <c r="AB265" s="40"/>
      <c r="AC265" s="40"/>
      <c r="AD265" s="40"/>
      <c r="AE265" s="40"/>
      <c r="AR265" s="231" t="s">
        <v>249</v>
      </c>
      <c r="AT265" s="231" t="s">
        <v>149</v>
      </c>
      <c r="AU265" s="231" t="s">
        <v>82</v>
      </c>
      <c r="AY265" s="19" t="s">
        <v>147</v>
      </c>
      <c r="BE265" s="232">
        <f>IF(N265="základní",J265,0)</f>
        <v>0</v>
      </c>
      <c r="BF265" s="232">
        <f>IF(N265="snížená",J265,0)</f>
        <v>0</v>
      </c>
      <c r="BG265" s="232">
        <f>IF(N265="zákl. přenesená",J265,0)</f>
        <v>0</v>
      </c>
      <c r="BH265" s="232">
        <f>IF(N265="sníž. přenesená",J265,0)</f>
        <v>0</v>
      </c>
      <c r="BI265" s="232">
        <f>IF(N265="nulová",J265,0)</f>
        <v>0</v>
      </c>
      <c r="BJ265" s="19" t="s">
        <v>80</v>
      </c>
      <c r="BK265" s="232">
        <f>ROUND(I265*H265,2)</f>
        <v>0</v>
      </c>
      <c r="BL265" s="19" t="s">
        <v>249</v>
      </c>
      <c r="BM265" s="231" t="s">
        <v>460</v>
      </c>
    </row>
    <row r="266" s="2" customFormat="1">
      <c r="A266" s="40"/>
      <c r="B266" s="41"/>
      <c r="C266" s="42"/>
      <c r="D266" s="233" t="s">
        <v>156</v>
      </c>
      <c r="E266" s="42"/>
      <c r="F266" s="234" t="s">
        <v>454</v>
      </c>
      <c r="G266" s="42"/>
      <c r="H266" s="42"/>
      <c r="I266" s="138"/>
      <c r="J266" s="42"/>
      <c r="K266" s="42"/>
      <c r="L266" s="46"/>
      <c r="M266" s="235"/>
      <c r="N266" s="236"/>
      <c r="O266" s="86"/>
      <c r="P266" s="86"/>
      <c r="Q266" s="86"/>
      <c r="R266" s="86"/>
      <c r="S266" s="86"/>
      <c r="T266" s="87"/>
      <c r="U266" s="40"/>
      <c r="V266" s="40"/>
      <c r="W266" s="40"/>
      <c r="X266" s="40"/>
      <c r="Y266" s="40"/>
      <c r="Z266" s="40"/>
      <c r="AA266" s="40"/>
      <c r="AB266" s="40"/>
      <c r="AC266" s="40"/>
      <c r="AD266" s="40"/>
      <c r="AE266" s="40"/>
      <c r="AT266" s="19" t="s">
        <v>156</v>
      </c>
      <c r="AU266" s="19" t="s">
        <v>82</v>
      </c>
    </row>
    <row r="267" s="2" customFormat="1" ht="16.5" customHeight="1">
      <c r="A267" s="40"/>
      <c r="B267" s="41"/>
      <c r="C267" s="220" t="s">
        <v>461</v>
      </c>
      <c r="D267" s="220" t="s">
        <v>149</v>
      </c>
      <c r="E267" s="221" t="s">
        <v>462</v>
      </c>
      <c r="F267" s="222" t="s">
        <v>463</v>
      </c>
      <c r="G267" s="223" t="s">
        <v>152</v>
      </c>
      <c r="H267" s="224">
        <v>1.2</v>
      </c>
      <c r="I267" s="225"/>
      <c r="J267" s="226">
        <f>ROUND(I267*H267,2)</f>
        <v>0</v>
      </c>
      <c r="K267" s="222" t="s">
        <v>153</v>
      </c>
      <c r="L267" s="46"/>
      <c r="M267" s="227" t="s">
        <v>19</v>
      </c>
      <c r="N267" s="228" t="s">
        <v>43</v>
      </c>
      <c r="O267" s="86"/>
      <c r="P267" s="229">
        <f>O267*H267</f>
        <v>0</v>
      </c>
      <c r="Q267" s="229">
        <v>0</v>
      </c>
      <c r="R267" s="229">
        <f>Q267*H267</f>
        <v>0</v>
      </c>
      <c r="S267" s="229">
        <v>0</v>
      </c>
      <c r="T267" s="230">
        <f>S267*H267</f>
        <v>0</v>
      </c>
      <c r="U267" s="40"/>
      <c r="V267" s="40"/>
      <c r="W267" s="40"/>
      <c r="X267" s="40"/>
      <c r="Y267" s="40"/>
      <c r="Z267" s="40"/>
      <c r="AA267" s="40"/>
      <c r="AB267" s="40"/>
      <c r="AC267" s="40"/>
      <c r="AD267" s="40"/>
      <c r="AE267" s="40"/>
      <c r="AR267" s="231" t="s">
        <v>249</v>
      </c>
      <c r="AT267" s="231" t="s">
        <v>149</v>
      </c>
      <c r="AU267" s="231" t="s">
        <v>82</v>
      </c>
      <c r="AY267" s="19" t="s">
        <v>147</v>
      </c>
      <c r="BE267" s="232">
        <f>IF(N267="základní",J267,0)</f>
        <v>0</v>
      </c>
      <c r="BF267" s="232">
        <f>IF(N267="snížená",J267,0)</f>
        <v>0</v>
      </c>
      <c r="BG267" s="232">
        <f>IF(N267="zákl. přenesená",J267,0)</f>
        <v>0</v>
      </c>
      <c r="BH267" s="232">
        <f>IF(N267="sníž. přenesená",J267,0)</f>
        <v>0</v>
      </c>
      <c r="BI267" s="232">
        <f>IF(N267="nulová",J267,0)</f>
        <v>0</v>
      </c>
      <c r="BJ267" s="19" t="s">
        <v>80</v>
      </c>
      <c r="BK267" s="232">
        <f>ROUND(I267*H267,2)</f>
        <v>0</v>
      </c>
      <c r="BL267" s="19" t="s">
        <v>249</v>
      </c>
      <c r="BM267" s="231" t="s">
        <v>464</v>
      </c>
    </row>
    <row r="268" s="2" customFormat="1">
      <c r="A268" s="40"/>
      <c r="B268" s="41"/>
      <c r="C268" s="42"/>
      <c r="D268" s="233" t="s">
        <v>156</v>
      </c>
      <c r="E268" s="42"/>
      <c r="F268" s="234" t="s">
        <v>454</v>
      </c>
      <c r="G268" s="42"/>
      <c r="H268" s="42"/>
      <c r="I268" s="138"/>
      <c r="J268" s="42"/>
      <c r="K268" s="42"/>
      <c r="L268" s="46"/>
      <c r="M268" s="235"/>
      <c r="N268" s="236"/>
      <c r="O268" s="86"/>
      <c r="P268" s="86"/>
      <c r="Q268" s="86"/>
      <c r="R268" s="86"/>
      <c r="S268" s="86"/>
      <c r="T268" s="87"/>
      <c r="U268" s="40"/>
      <c r="V268" s="40"/>
      <c r="W268" s="40"/>
      <c r="X268" s="40"/>
      <c r="Y268" s="40"/>
      <c r="Z268" s="40"/>
      <c r="AA268" s="40"/>
      <c r="AB268" s="40"/>
      <c r="AC268" s="40"/>
      <c r="AD268" s="40"/>
      <c r="AE268" s="40"/>
      <c r="AT268" s="19" t="s">
        <v>156</v>
      </c>
      <c r="AU268" s="19" t="s">
        <v>82</v>
      </c>
    </row>
    <row r="269" s="2" customFormat="1" ht="21.75" customHeight="1">
      <c r="A269" s="40"/>
      <c r="B269" s="41"/>
      <c r="C269" s="220" t="s">
        <v>465</v>
      </c>
      <c r="D269" s="220" t="s">
        <v>149</v>
      </c>
      <c r="E269" s="221" t="s">
        <v>466</v>
      </c>
      <c r="F269" s="222" t="s">
        <v>467</v>
      </c>
      <c r="G269" s="223" t="s">
        <v>258</v>
      </c>
      <c r="H269" s="224">
        <v>12.9</v>
      </c>
      <c r="I269" s="225"/>
      <c r="J269" s="226">
        <f>ROUND(I269*H269,2)</f>
        <v>0</v>
      </c>
      <c r="K269" s="222" t="s">
        <v>153</v>
      </c>
      <c r="L269" s="46"/>
      <c r="M269" s="227" t="s">
        <v>19</v>
      </c>
      <c r="N269" s="228" t="s">
        <v>43</v>
      </c>
      <c r="O269" s="86"/>
      <c r="P269" s="229">
        <f>O269*H269</f>
        <v>0</v>
      </c>
      <c r="Q269" s="229">
        <v>0.0051500000000000001</v>
      </c>
      <c r="R269" s="229">
        <f>Q269*H269</f>
        <v>0.066435000000000008</v>
      </c>
      <c r="S269" s="229">
        <v>0</v>
      </c>
      <c r="T269" s="230">
        <f>S269*H269</f>
        <v>0</v>
      </c>
      <c r="U269" s="40"/>
      <c r="V269" s="40"/>
      <c r="W269" s="40"/>
      <c r="X269" s="40"/>
      <c r="Y269" s="40"/>
      <c r="Z269" s="40"/>
      <c r="AA269" s="40"/>
      <c r="AB269" s="40"/>
      <c r="AC269" s="40"/>
      <c r="AD269" s="40"/>
      <c r="AE269" s="40"/>
      <c r="AR269" s="231" t="s">
        <v>249</v>
      </c>
      <c r="AT269" s="231" t="s">
        <v>149</v>
      </c>
      <c r="AU269" s="231" t="s">
        <v>82</v>
      </c>
      <c r="AY269" s="19" t="s">
        <v>147</v>
      </c>
      <c r="BE269" s="232">
        <f>IF(N269="základní",J269,0)</f>
        <v>0</v>
      </c>
      <c r="BF269" s="232">
        <f>IF(N269="snížená",J269,0)</f>
        <v>0</v>
      </c>
      <c r="BG269" s="232">
        <f>IF(N269="zákl. přenesená",J269,0)</f>
        <v>0</v>
      </c>
      <c r="BH269" s="232">
        <f>IF(N269="sníž. přenesená",J269,0)</f>
        <v>0</v>
      </c>
      <c r="BI269" s="232">
        <f>IF(N269="nulová",J269,0)</f>
        <v>0</v>
      </c>
      <c r="BJ269" s="19" t="s">
        <v>80</v>
      </c>
      <c r="BK269" s="232">
        <f>ROUND(I269*H269,2)</f>
        <v>0</v>
      </c>
      <c r="BL269" s="19" t="s">
        <v>249</v>
      </c>
      <c r="BM269" s="231" t="s">
        <v>468</v>
      </c>
    </row>
    <row r="270" s="2" customFormat="1">
      <c r="A270" s="40"/>
      <c r="B270" s="41"/>
      <c r="C270" s="42"/>
      <c r="D270" s="233" t="s">
        <v>156</v>
      </c>
      <c r="E270" s="42"/>
      <c r="F270" s="234" t="s">
        <v>469</v>
      </c>
      <c r="G270" s="42"/>
      <c r="H270" s="42"/>
      <c r="I270" s="138"/>
      <c r="J270" s="42"/>
      <c r="K270" s="42"/>
      <c r="L270" s="46"/>
      <c r="M270" s="235"/>
      <c r="N270" s="236"/>
      <c r="O270" s="86"/>
      <c r="P270" s="86"/>
      <c r="Q270" s="86"/>
      <c r="R270" s="86"/>
      <c r="S270" s="86"/>
      <c r="T270" s="87"/>
      <c r="U270" s="40"/>
      <c r="V270" s="40"/>
      <c r="W270" s="40"/>
      <c r="X270" s="40"/>
      <c r="Y270" s="40"/>
      <c r="Z270" s="40"/>
      <c r="AA270" s="40"/>
      <c r="AB270" s="40"/>
      <c r="AC270" s="40"/>
      <c r="AD270" s="40"/>
      <c r="AE270" s="40"/>
      <c r="AT270" s="19" t="s">
        <v>156</v>
      </c>
      <c r="AU270" s="19" t="s">
        <v>82</v>
      </c>
    </row>
    <row r="271" s="14" customFormat="1">
      <c r="A271" s="14"/>
      <c r="B271" s="247"/>
      <c r="C271" s="248"/>
      <c r="D271" s="233" t="s">
        <v>158</v>
      </c>
      <c r="E271" s="249" t="s">
        <v>19</v>
      </c>
      <c r="F271" s="250" t="s">
        <v>470</v>
      </c>
      <c r="G271" s="248"/>
      <c r="H271" s="251">
        <v>2.1600000000000001</v>
      </c>
      <c r="I271" s="252"/>
      <c r="J271" s="248"/>
      <c r="K271" s="248"/>
      <c r="L271" s="253"/>
      <c r="M271" s="254"/>
      <c r="N271" s="255"/>
      <c r="O271" s="255"/>
      <c r="P271" s="255"/>
      <c r="Q271" s="255"/>
      <c r="R271" s="255"/>
      <c r="S271" s="255"/>
      <c r="T271" s="256"/>
      <c r="U271" s="14"/>
      <c r="V271" s="14"/>
      <c r="W271" s="14"/>
      <c r="X271" s="14"/>
      <c r="Y271" s="14"/>
      <c r="Z271" s="14"/>
      <c r="AA271" s="14"/>
      <c r="AB271" s="14"/>
      <c r="AC271" s="14"/>
      <c r="AD271" s="14"/>
      <c r="AE271" s="14"/>
      <c r="AT271" s="257" t="s">
        <v>158</v>
      </c>
      <c r="AU271" s="257" t="s">
        <v>82</v>
      </c>
      <c r="AV271" s="14" t="s">
        <v>82</v>
      </c>
      <c r="AW271" s="14" t="s">
        <v>33</v>
      </c>
      <c r="AX271" s="14" t="s">
        <v>72</v>
      </c>
      <c r="AY271" s="257" t="s">
        <v>147</v>
      </c>
    </row>
    <row r="272" s="14" customFormat="1">
      <c r="A272" s="14"/>
      <c r="B272" s="247"/>
      <c r="C272" s="248"/>
      <c r="D272" s="233" t="s">
        <v>158</v>
      </c>
      <c r="E272" s="249" t="s">
        <v>19</v>
      </c>
      <c r="F272" s="250" t="s">
        <v>471</v>
      </c>
      <c r="G272" s="248"/>
      <c r="H272" s="251">
        <v>7.4199999999999999</v>
      </c>
      <c r="I272" s="252"/>
      <c r="J272" s="248"/>
      <c r="K272" s="248"/>
      <c r="L272" s="253"/>
      <c r="M272" s="254"/>
      <c r="N272" s="255"/>
      <c r="O272" s="255"/>
      <c r="P272" s="255"/>
      <c r="Q272" s="255"/>
      <c r="R272" s="255"/>
      <c r="S272" s="255"/>
      <c r="T272" s="256"/>
      <c r="U272" s="14"/>
      <c r="V272" s="14"/>
      <c r="W272" s="14"/>
      <c r="X272" s="14"/>
      <c r="Y272" s="14"/>
      <c r="Z272" s="14"/>
      <c r="AA272" s="14"/>
      <c r="AB272" s="14"/>
      <c r="AC272" s="14"/>
      <c r="AD272" s="14"/>
      <c r="AE272" s="14"/>
      <c r="AT272" s="257" t="s">
        <v>158</v>
      </c>
      <c r="AU272" s="257" t="s">
        <v>82</v>
      </c>
      <c r="AV272" s="14" t="s">
        <v>82</v>
      </c>
      <c r="AW272" s="14" t="s">
        <v>33</v>
      </c>
      <c r="AX272" s="14" t="s">
        <v>72</v>
      </c>
      <c r="AY272" s="257" t="s">
        <v>147</v>
      </c>
    </row>
    <row r="273" s="14" customFormat="1">
      <c r="A273" s="14"/>
      <c r="B273" s="247"/>
      <c r="C273" s="248"/>
      <c r="D273" s="233" t="s">
        <v>158</v>
      </c>
      <c r="E273" s="249" t="s">
        <v>19</v>
      </c>
      <c r="F273" s="250" t="s">
        <v>472</v>
      </c>
      <c r="G273" s="248"/>
      <c r="H273" s="251">
        <v>3.3199999999999998</v>
      </c>
      <c r="I273" s="252"/>
      <c r="J273" s="248"/>
      <c r="K273" s="248"/>
      <c r="L273" s="253"/>
      <c r="M273" s="254"/>
      <c r="N273" s="255"/>
      <c r="O273" s="255"/>
      <c r="P273" s="255"/>
      <c r="Q273" s="255"/>
      <c r="R273" s="255"/>
      <c r="S273" s="255"/>
      <c r="T273" s="256"/>
      <c r="U273" s="14"/>
      <c r="V273" s="14"/>
      <c r="W273" s="14"/>
      <c r="X273" s="14"/>
      <c r="Y273" s="14"/>
      <c r="Z273" s="14"/>
      <c r="AA273" s="14"/>
      <c r="AB273" s="14"/>
      <c r="AC273" s="14"/>
      <c r="AD273" s="14"/>
      <c r="AE273" s="14"/>
      <c r="AT273" s="257" t="s">
        <v>158</v>
      </c>
      <c r="AU273" s="257" t="s">
        <v>82</v>
      </c>
      <c r="AV273" s="14" t="s">
        <v>82</v>
      </c>
      <c r="AW273" s="14" t="s">
        <v>33</v>
      </c>
      <c r="AX273" s="14" t="s">
        <v>72</v>
      </c>
      <c r="AY273" s="257" t="s">
        <v>147</v>
      </c>
    </row>
    <row r="274" s="16" customFormat="1">
      <c r="A274" s="16"/>
      <c r="B274" s="269"/>
      <c r="C274" s="270"/>
      <c r="D274" s="233" t="s">
        <v>158</v>
      </c>
      <c r="E274" s="271" t="s">
        <v>19</v>
      </c>
      <c r="F274" s="272" t="s">
        <v>177</v>
      </c>
      <c r="G274" s="270"/>
      <c r="H274" s="273">
        <v>12.9</v>
      </c>
      <c r="I274" s="274"/>
      <c r="J274" s="270"/>
      <c r="K274" s="270"/>
      <c r="L274" s="275"/>
      <c r="M274" s="276"/>
      <c r="N274" s="277"/>
      <c r="O274" s="277"/>
      <c r="P274" s="277"/>
      <c r="Q274" s="277"/>
      <c r="R274" s="277"/>
      <c r="S274" s="277"/>
      <c r="T274" s="278"/>
      <c r="U274" s="16"/>
      <c r="V274" s="16"/>
      <c r="W274" s="16"/>
      <c r="X274" s="16"/>
      <c r="Y274" s="16"/>
      <c r="Z274" s="16"/>
      <c r="AA274" s="16"/>
      <c r="AB274" s="16"/>
      <c r="AC274" s="16"/>
      <c r="AD274" s="16"/>
      <c r="AE274" s="16"/>
      <c r="AT274" s="279" t="s">
        <v>158</v>
      </c>
      <c r="AU274" s="279" t="s">
        <v>82</v>
      </c>
      <c r="AV274" s="16" t="s">
        <v>154</v>
      </c>
      <c r="AW274" s="16" t="s">
        <v>33</v>
      </c>
      <c r="AX274" s="16" t="s">
        <v>80</v>
      </c>
      <c r="AY274" s="279" t="s">
        <v>147</v>
      </c>
    </row>
    <row r="275" s="2" customFormat="1" ht="21.75" customHeight="1">
      <c r="A275" s="40"/>
      <c r="B275" s="41"/>
      <c r="C275" s="220" t="s">
        <v>473</v>
      </c>
      <c r="D275" s="220" t="s">
        <v>149</v>
      </c>
      <c r="E275" s="221" t="s">
        <v>474</v>
      </c>
      <c r="F275" s="222" t="s">
        <v>475</v>
      </c>
      <c r="G275" s="223" t="s">
        <v>258</v>
      </c>
      <c r="H275" s="224">
        <v>4.5149999999999997</v>
      </c>
      <c r="I275" s="225"/>
      <c r="J275" s="226">
        <f>ROUND(I275*H275,2)</f>
        <v>0</v>
      </c>
      <c r="K275" s="222" t="s">
        <v>153</v>
      </c>
      <c r="L275" s="46"/>
      <c r="M275" s="227" t="s">
        <v>19</v>
      </c>
      <c r="N275" s="228" t="s">
        <v>43</v>
      </c>
      <c r="O275" s="86"/>
      <c r="P275" s="229">
        <f>O275*H275</f>
        <v>0</v>
      </c>
      <c r="Q275" s="229">
        <v>0.0090600000000000003</v>
      </c>
      <c r="R275" s="229">
        <f>Q275*H275</f>
        <v>0.040905900000000002</v>
      </c>
      <c r="S275" s="229">
        <v>0</v>
      </c>
      <c r="T275" s="230">
        <f>S275*H275</f>
        <v>0</v>
      </c>
      <c r="U275" s="40"/>
      <c r="V275" s="40"/>
      <c r="W275" s="40"/>
      <c r="X275" s="40"/>
      <c r="Y275" s="40"/>
      <c r="Z275" s="40"/>
      <c r="AA275" s="40"/>
      <c r="AB275" s="40"/>
      <c r="AC275" s="40"/>
      <c r="AD275" s="40"/>
      <c r="AE275" s="40"/>
      <c r="AR275" s="231" t="s">
        <v>249</v>
      </c>
      <c r="AT275" s="231" t="s">
        <v>149</v>
      </c>
      <c r="AU275" s="231" t="s">
        <v>82</v>
      </c>
      <c r="AY275" s="19" t="s">
        <v>147</v>
      </c>
      <c r="BE275" s="232">
        <f>IF(N275="základní",J275,0)</f>
        <v>0</v>
      </c>
      <c r="BF275" s="232">
        <f>IF(N275="snížená",J275,0)</f>
        <v>0</v>
      </c>
      <c r="BG275" s="232">
        <f>IF(N275="zákl. přenesená",J275,0)</f>
        <v>0</v>
      </c>
      <c r="BH275" s="232">
        <f>IF(N275="sníž. přenesená",J275,0)</f>
        <v>0</v>
      </c>
      <c r="BI275" s="232">
        <f>IF(N275="nulová",J275,0)</f>
        <v>0</v>
      </c>
      <c r="BJ275" s="19" t="s">
        <v>80</v>
      </c>
      <c r="BK275" s="232">
        <f>ROUND(I275*H275,2)</f>
        <v>0</v>
      </c>
      <c r="BL275" s="19" t="s">
        <v>249</v>
      </c>
      <c r="BM275" s="231" t="s">
        <v>476</v>
      </c>
    </row>
    <row r="276" s="2" customFormat="1">
      <c r="A276" s="40"/>
      <c r="B276" s="41"/>
      <c r="C276" s="42"/>
      <c r="D276" s="233" t="s">
        <v>156</v>
      </c>
      <c r="E276" s="42"/>
      <c r="F276" s="234" t="s">
        <v>469</v>
      </c>
      <c r="G276" s="42"/>
      <c r="H276" s="42"/>
      <c r="I276" s="138"/>
      <c r="J276" s="42"/>
      <c r="K276" s="42"/>
      <c r="L276" s="46"/>
      <c r="M276" s="235"/>
      <c r="N276" s="236"/>
      <c r="O276" s="86"/>
      <c r="P276" s="86"/>
      <c r="Q276" s="86"/>
      <c r="R276" s="86"/>
      <c r="S276" s="86"/>
      <c r="T276" s="87"/>
      <c r="U276" s="40"/>
      <c r="V276" s="40"/>
      <c r="W276" s="40"/>
      <c r="X276" s="40"/>
      <c r="Y276" s="40"/>
      <c r="Z276" s="40"/>
      <c r="AA276" s="40"/>
      <c r="AB276" s="40"/>
      <c r="AC276" s="40"/>
      <c r="AD276" s="40"/>
      <c r="AE276" s="40"/>
      <c r="AT276" s="19" t="s">
        <v>156</v>
      </c>
      <c r="AU276" s="19" t="s">
        <v>82</v>
      </c>
    </row>
    <row r="277" s="14" customFormat="1">
      <c r="A277" s="14"/>
      <c r="B277" s="247"/>
      <c r="C277" s="248"/>
      <c r="D277" s="233" t="s">
        <v>158</v>
      </c>
      <c r="E277" s="249" t="s">
        <v>19</v>
      </c>
      <c r="F277" s="250" t="s">
        <v>477</v>
      </c>
      <c r="G277" s="248"/>
      <c r="H277" s="251">
        <v>4.5149999999999997</v>
      </c>
      <c r="I277" s="252"/>
      <c r="J277" s="248"/>
      <c r="K277" s="248"/>
      <c r="L277" s="253"/>
      <c r="M277" s="254"/>
      <c r="N277" s="255"/>
      <c r="O277" s="255"/>
      <c r="P277" s="255"/>
      <c r="Q277" s="255"/>
      <c r="R277" s="255"/>
      <c r="S277" s="255"/>
      <c r="T277" s="256"/>
      <c r="U277" s="14"/>
      <c r="V277" s="14"/>
      <c r="W277" s="14"/>
      <c r="X277" s="14"/>
      <c r="Y277" s="14"/>
      <c r="Z277" s="14"/>
      <c r="AA277" s="14"/>
      <c r="AB277" s="14"/>
      <c r="AC277" s="14"/>
      <c r="AD277" s="14"/>
      <c r="AE277" s="14"/>
      <c r="AT277" s="257" t="s">
        <v>158</v>
      </c>
      <c r="AU277" s="257" t="s">
        <v>82</v>
      </c>
      <c r="AV277" s="14" t="s">
        <v>82</v>
      </c>
      <c r="AW277" s="14" t="s">
        <v>33</v>
      </c>
      <c r="AX277" s="14" t="s">
        <v>80</v>
      </c>
      <c r="AY277" s="257" t="s">
        <v>147</v>
      </c>
    </row>
    <row r="278" s="2" customFormat="1" ht="16.5" customHeight="1">
      <c r="A278" s="40"/>
      <c r="B278" s="41"/>
      <c r="C278" s="220" t="s">
        <v>478</v>
      </c>
      <c r="D278" s="220" t="s">
        <v>149</v>
      </c>
      <c r="E278" s="221" t="s">
        <v>479</v>
      </c>
      <c r="F278" s="222" t="s">
        <v>480</v>
      </c>
      <c r="G278" s="223" t="s">
        <v>220</v>
      </c>
      <c r="H278" s="224">
        <v>1</v>
      </c>
      <c r="I278" s="225"/>
      <c r="J278" s="226">
        <f>ROUND(I278*H278,2)</f>
        <v>0</v>
      </c>
      <c r="K278" s="222" t="s">
        <v>153</v>
      </c>
      <c r="L278" s="46"/>
      <c r="M278" s="227" t="s">
        <v>19</v>
      </c>
      <c r="N278" s="228" t="s">
        <v>43</v>
      </c>
      <c r="O278" s="86"/>
      <c r="P278" s="229">
        <f>O278*H278</f>
        <v>0</v>
      </c>
      <c r="Q278" s="229">
        <v>0.00022000000000000001</v>
      </c>
      <c r="R278" s="229">
        <f>Q278*H278</f>
        <v>0.00022000000000000001</v>
      </c>
      <c r="S278" s="229">
        <v>0</v>
      </c>
      <c r="T278" s="230">
        <f>S278*H278</f>
        <v>0</v>
      </c>
      <c r="U278" s="40"/>
      <c r="V278" s="40"/>
      <c r="W278" s="40"/>
      <c r="X278" s="40"/>
      <c r="Y278" s="40"/>
      <c r="Z278" s="40"/>
      <c r="AA278" s="40"/>
      <c r="AB278" s="40"/>
      <c r="AC278" s="40"/>
      <c r="AD278" s="40"/>
      <c r="AE278" s="40"/>
      <c r="AR278" s="231" t="s">
        <v>249</v>
      </c>
      <c r="AT278" s="231" t="s">
        <v>149</v>
      </c>
      <c r="AU278" s="231" t="s">
        <v>82</v>
      </c>
      <c r="AY278" s="19" t="s">
        <v>147</v>
      </c>
      <c r="BE278" s="232">
        <f>IF(N278="základní",J278,0)</f>
        <v>0</v>
      </c>
      <c r="BF278" s="232">
        <f>IF(N278="snížená",J278,0)</f>
        <v>0</v>
      </c>
      <c r="BG278" s="232">
        <f>IF(N278="zákl. přenesená",J278,0)</f>
        <v>0</v>
      </c>
      <c r="BH278" s="232">
        <f>IF(N278="sníž. přenesená",J278,0)</f>
        <v>0</v>
      </c>
      <c r="BI278" s="232">
        <f>IF(N278="nulová",J278,0)</f>
        <v>0</v>
      </c>
      <c r="BJ278" s="19" t="s">
        <v>80</v>
      </c>
      <c r="BK278" s="232">
        <f>ROUND(I278*H278,2)</f>
        <v>0</v>
      </c>
      <c r="BL278" s="19" t="s">
        <v>249</v>
      </c>
      <c r="BM278" s="231" t="s">
        <v>481</v>
      </c>
    </row>
    <row r="279" s="2" customFormat="1">
      <c r="A279" s="40"/>
      <c r="B279" s="41"/>
      <c r="C279" s="42"/>
      <c r="D279" s="233" t="s">
        <v>156</v>
      </c>
      <c r="E279" s="42"/>
      <c r="F279" s="234" t="s">
        <v>482</v>
      </c>
      <c r="G279" s="42"/>
      <c r="H279" s="42"/>
      <c r="I279" s="138"/>
      <c r="J279" s="42"/>
      <c r="K279" s="42"/>
      <c r="L279" s="46"/>
      <c r="M279" s="235"/>
      <c r="N279" s="236"/>
      <c r="O279" s="86"/>
      <c r="P279" s="86"/>
      <c r="Q279" s="86"/>
      <c r="R279" s="86"/>
      <c r="S279" s="86"/>
      <c r="T279" s="87"/>
      <c r="U279" s="40"/>
      <c r="V279" s="40"/>
      <c r="W279" s="40"/>
      <c r="X279" s="40"/>
      <c r="Y279" s="40"/>
      <c r="Z279" s="40"/>
      <c r="AA279" s="40"/>
      <c r="AB279" s="40"/>
      <c r="AC279" s="40"/>
      <c r="AD279" s="40"/>
      <c r="AE279" s="40"/>
      <c r="AT279" s="19" t="s">
        <v>156</v>
      </c>
      <c r="AU279" s="19" t="s">
        <v>82</v>
      </c>
    </row>
    <row r="280" s="14" customFormat="1">
      <c r="A280" s="14"/>
      <c r="B280" s="247"/>
      <c r="C280" s="248"/>
      <c r="D280" s="233" t="s">
        <v>158</v>
      </c>
      <c r="E280" s="249" t="s">
        <v>19</v>
      </c>
      <c r="F280" s="250" t="s">
        <v>483</v>
      </c>
      <c r="G280" s="248"/>
      <c r="H280" s="251">
        <v>1</v>
      </c>
      <c r="I280" s="252"/>
      <c r="J280" s="248"/>
      <c r="K280" s="248"/>
      <c r="L280" s="253"/>
      <c r="M280" s="254"/>
      <c r="N280" s="255"/>
      <c r="O280" s="255"/>
      <c r="P280" s="255"/>
      <c r="Q280" s="255"/>
      <c r="R280" s="255"/>
      <c r="S280" s="255"/>
      <c r="T280" s="256"/>
      <c r="U280" s="14"/>
      <c r="V280" s="14"/>
      <c r="W280" s="14"/>
      <c r="X280" s="14"/>
      <c r="Y280" s="14"/>
      <c r="Z280" s="14"/>
      <c r="AA280" s="14"/>
      <c r="AB280" s="14"/>
      <c r="AC280" s="14"/>
      <c r="AD280" s="14"/>
      <c r="AE280" s="14"/>
      <c r="AT280" s="257" t="s">
        <v>158</v>
      </c>
      <c r="AU280" s="257" t="s">
        <v>82</v>
      </c>
      <c r="AV280" s="14" t="s">
        <v>82</v>
      </c>
      <c r="AW280" s="14" t="s">
        <v>33</v>
      </c>
      <c r="AX280" s="14" t="s">
        <v>80</v>
      </c>
      <c r="AY280" s="257" t="s">
        <v>147</v>
      </c>
    </row>
    <row r="281" s="2" customFormat="1" ht="16.5" customHeight="1">
      <c r="A281" s="40"/>
      <c r="B281" s="41"/>
      <c r="C281" s="280" t="s">
        <v>484</v>
      </c>
      <c r="D281" s="280" t="s">
        <v>250</v>
      </c>
      <c r="E281" s="281" t="s">
        <v>485</v>
      </c>
      <c r="F281" s="282" t="s">
        <v>486</v>
      </c>
      <c r="G281" s="283" t="s">
        <v>220</v>
      </c>
      <c r="H281" s="284">
        <v>1</v>
      </c>
      <c r="I281" s="285"/>
      <c r="J281" s="286">
        <f>ROUND(I281*H281,2)</f>
        <v>0</v>
      </c>
      <c r="K281" s="282" t="s">
        <v>153</v>
      </c>
      <c r="L281" s="287"/>
      <c r="M281" s="288" t="s">
        <v>19</v>
      </c>
      <c r="N281" s="289" t="s">
        <v>43</v>
      </c>
      <c r="O281" s="86"/>
      <c r="P281" s="229">
        <f>O281*H281</f>
        <v>0</v>
      </c>
      <c r="Q281" s="229">
        <v>0.023470000000000001</v>
      </c>
      <c r="R281" s="229">
        <f>Q281*H281</f>
        <v>0.023470000000000001</v>
      </c>
      <c r="S281" s="229">
        <v>0</v>
      </c>
      <c r="T281" s="230">
        <f>S281*H281</f>
        <v>0</v>
      </c>
      <c r="U281" s="40"/>
      <c r="V281" s="40"/>
      <c r="W281" s="40"/>
      <c r="X281" s="40"/>
      <c r="Y281" s="40"/>
      <c r="Z281" s="40"/>
      <c r="AA281" s="40"/>
      <c r="AB281" s="40"/>
      <c r="AC281" s="40"/>
      <c r="AD281" s="40"/>
      <c r="AE281" s="40"/>
      <c r="AR281" s="231" t="s">
        <v>329</v>
      </c>
      <c r="AT281" s="231" t="s">
        <v>250</v>
      </c>
      <c r="AU281" s="231" t="s">
        <v>82</v>
      </c>
      <c r="AY281" s="19" t="s">
        <v>147</v>
      </c>
      <c r="BE281" s="232">
        <f>IF(N281="základní",J281,0)</f>
        <v>0</v>
      </c>
      <c r="BF281" s="232">
        <f>IF(N281="snížená",J281,0)</f>
        <v>0</v>
      </c>
      <c r="BG281" s="232">
        <f>IF(N281="zákl. přenesená",J281,0)</f>
        <v>0</v>
      </c>
      <c r="BH281" s="232">
        <f>IF(N281="sníž. přenesená",J281,0)</f>
        <v>0</v>
      </c>
      <c r="BI281" s="232">
        <f>IF(N281="nulová",J281,0)</f>
        <v>0</v>
      </c>
      <c r="BJ281" s="19" t="s">
        <v>80</v>
      </c>
      <c r="BK281" s="232">
        <f>ROUND(I281*H281,2)</f>
        <v>0</v>
      </c>
      <c r="BL281" s="19" t="s">
        <v>249</v>
      </c>
      <c r="BM281" s="231" t="s">
        <v>487</v>
      </c>
    </row>
    <row r="282" s="2" customFormat="1" ht="33" customHeight="1">
      <c r="A282" s="40"/>
      <c r="B282" s="41"/>
      <c r="C282" s="220" t="s">
        <v>488</v>
      </c>
      <c r="D282" s="220" t="s">
        <v>149</v>
      </c>
      <c r="E282" s="221" t="s">
        <v>489</v>
      </c>
      <c r="F282" s="222" t="s">
        <v>490</v>
      </c>
      <c r="G282" s="223" t="s">
        <v>186</v>
      </c>
      <c r="H282" s="224">
        <v>0.16300000000000001</v>
      </c>
      <c r="I282" s="225"/>
      <c r="J282" s="226">
        <f>ROUND(I282*H282,2)</f>
        <v>0</v>
      </c>
      <c r="K282" s="222" t="s">
        <v>153</v>
      </c>
      <c r="L282" s="46"/>
      <c r="M282" s="227" t="s">
        <v>19</v>
      </c>
      <c r="N282" s="228" t="s">
        <v>43</v>
      </c>
      <c r="O282" s="86"/>
      <c r="P282" s="229">
        <f>O282*H282</f>
        <v>0</v>
      </c>
      <c r="Q282" s="229">
        <v>0</v>
      </c>
      <c r="R282" s="229">
        <f>Q282*H282</f>
        <v>0</v>
      </c>
      <c r="S282" s="229">
        <v>0</v>
      </c>
      <c r="T282" s="230">
        <f>S282*H282</f>
        <v>0</v>
      </c>
      <c r="U282" s="40"/>
      <c r="V282" s="40"/>
      <c r="W282" s="40"/>
      <c r="X282" s="40"/>
      <c r="Y282" s="40"/>
      <c r="Z282" s="40"/>
      <c r="AA282" s="40"/>
      <c r="AB282" s="40"/>
      <c r="AC282" s="40"/>
      <c r="AD282" s="40"/>
      <c r="AE282" s="40"/>
      <c r="AR282" s="231" t="s">
        <v>249</v>
      </c>
      <c r="AT282" s="231" t="s">
        <v>149</v>
      </c>
      <c r="AU282" s="231" t="s">
        <v>82</v>
      </c>
      <c r="AY282" s="19" t="s">
        <v>147</v>
      </c>
      <c r="BE282" s="232">
        <f>IF(N282="základní",J282,0)</f>
        <v>0</v>
      </c>
      <c r="BF282" s="232">
        <f>IF(N282="snížená",J282,0)</f>
        <v>0</v>
      </c>
      <c r="BG282" s="232">
        <f>IF(N282="zákl. přenesená",J282,0)</f>
        <v>0</v>
      </c>
      <c r="BH282" s="232">
        <f>IF(N282="sníž. přenesená",J282,0)</f>
        <v>0</v>
      </c>
      <c r="BI282" s="232">
        <f>IF(N282="nulová",J282,0)</f>
        <v>0</v>
      </c>
      <c r="BJ282" s="19" t="s">
        <v>80</v>
      </c>
      <c r="BK282" s="232">
        <f>ROUND(I282*H282,2)</f>
        <v>0</v>
      </c>
      <c r="BL282" s="19" t="s">
        <v>249</v>
      </c>
      <c r="BM282" s="231" t="s">
        <v>491</v>
      </c>
    </row>
    <row r="283" s="2" customFormat="1">
      <c r="A283" s="40"/>
      <c r="B283" s="41"/>
      <c r="C283" s="42"/>
      <c r="D283" s="233" t="s">
        <v>156</v>
      </c>
      <c r="E283" s="42"/>
      <c r="F283" s="234" t="s">
        <v>492</v>
      </c>
      <c r="G283" s="42"/>
      <c r="H283" s="42"/>
      <c r="I283" s="138"/>
      <c r="J283" s="42"/>
      <c r="K283" s="42"/>
      <c r="L283" s="46"/>
      <c r="M283" s="235"/>
      <c r="N283" s="236"/>
      <c r="O283" s="86"/>
      <c r="P283" s="86"/>
      <c r="Q283" s="86"/>
      <c r="R283" s="86"/>
      <c r="S283" s="86"/>
      <c r="T283" s="87"/>
      <c r="U283" s="40"/>
      <c r="V283" s="40"/>
      <c r="W283" s="40"/>
      <c r="X283" s="40"/>
      <c r="Y283" s="40"/>
      <c r="Z283" s="40"/>
      <c r="AA283" s="40"/>
      <c r="AB283" s="40"/>
      <c r="AC283" s="40"/>
      <c r="AD283" s="40"/>
      <c r="AE283" s="40"/>
      <c r="AT283" s="19" t="s">
        <v>156</v>
      </c>
      <c r="AU283" s="19" t="s">
        <v>82</v>
      </c>
    </row>
    <row r="284" s="2" customFormat="1" ht="21.75" customHeight="1">
      <c r="A284" s="40"/>
      <c r="B284" s="41"/>
      <c r="C284" s="220" t="s">
        <v>493</v>
      </c>
      <c r="D284" s="220" t="s">
        <v>149</v>
      </c>
      <c r="E284" s="221" t="s">
        <v>494</v>
      </c>
      <c r="F284" s="222" t="s">
        <v>495</v>
      </c>
      <c r="G284" s="223" t="s">
        <v>186</v>
      </c>
      <c r="H284" s="224">
        <v>0.16300000000000001</v>
      </c>
      <c r="I284" s="225"/>
      <c r="J284" s="226">
        <f>ROUND(I284*H284,2)</f>
        <v>0</v>
      </c>
      <c r="K284" s="222" t="s">
        <v>153</v>
      </c>
      <c r="L284" s="46"/>
      <c r="M284" s="227" t="s">
        <v>19</v>
      </c>
      <c r="N284" s="228" t="s">
        <v>43</v>
      </c>
      <c r="O284" s="86"/>
      <c r="P284" s="229">
        <f>O284*H284</f>
        <v>0</v>
      </c>
      <c r="Q284" s="229">
        <v>0</v>
      </c>
      <c r="R284" s="229">
        <f>Q284*H284</f>
        <v>0</v>
      </c>
      <c r="S284" s="229">
        <v>0</v>
      </c>
      <c r="T284" s="230">
        <f>S284*H284</f>
        <v>0</v>
      </c>
      <c r="U284" s="40"/>
      <c r="V284" s="40"/>
      <c r="W284" s="40"/>
      <c r="X284" s="40"/>
      <c r="Y284" s="40"/>
      <c r="Z284" s="40"/>
      <c r="AA284" s="40"/>
      <c r="AB284" s="40"/>
      <c r="AC284" s="40"/>
      <c r="AD284" s="40"/>
      <c r="AE284" s="40"/>
      <c r="AR284" s="231" t="s">
        <v>249</v>
      </c>
      <c r="AT284" s="231" t="s">
        <v>149</v>
      </c>
      <c r="AU284" s="231" t="s">
        <v>82</v>
      </c>
      <c r="AY284" s="19" t="s">
        <v>147</v>
      </c>
      <c r="BE284" s="232">
        <f>IF(N284="základní",J284,0)</f>
        <v>0</v>
      </c>
      <c r="BF284" s="232">
        <f>IF(N284="snížená",J284,0)</f>
        <v>0</v>
      </c>
      <c r="BG284" s="232">
        <f>IF(N284="zákl. přenesená",J284,0)</f>
        <v>0</v>
      </c>
      <c r="BH284" s="232">
        <f>IF(N284="sníž. přenesená",J284,0)</f>
        <v>0</v>
      </c>
      <c r="BI284" s="232">
        <f>IF(N284="nulová",J284,0)</f>
        <v>0</v>
      </c>
      <c r="BJ284" s="19" t="s">
        <v>80</v>
      </c>
      <c r="BK284" s="232">
        <f>ROUND(I284*H284,2)</f>
        <v>0</v>
      </c>
      <c r="BL284" s="19" t="s">
        <v>249</v>
      </c>
      <c r="BM284" s="231" t="s">
        <v>496</v>
      </c>
    </row>
    <row r="285" s="2" customFormat="1">
      <c r="A285" s="40"/>
      <c r="B285" s="41"/>
      <c r="C285" s="42"/>
      <c r="D285" s="233" t="s">
        <v>156</v>
      </c>
      <c r="E285" s="42"/>
      <c r="F285" s="234" t="s">
        <v>492</v>
      </c>
      <c r="G285" s="42"/>
      <c r="H285" s="42"/>
      <c r="I285" s="138"/>
      <c r="J285" s="42"/>
      <c r="K285" s="42"/>
      <c r="L285" s="46"/>
      <c r="M285" s="235"/>
      <c r="N285" s="236"/>
      <c r="O285" s="86"/>
      <c r="P285" s="86"/>
      <c r="Q285" s="86"/>
      <c r="R285" s="86"/>
      <c r="S285" s="86"/>
      <c r="T285" s="87"/>
      <c r="U285" s="40"/>
      <c r="V285" s="40"/>
      <c r="W285" s="40"/>
      <c r="X285" s="40"/>
      <c r="Y285" s="40"/>
      <c r="Z285" s="40"/>
      <c r="AA285" s="40"/>
      <c r="AB285" s="40"/>
      <c r="AC285" s="40"/>
      <c r="AD285" s="40"/>
      <c r="AE285" s="40"/>
      <c r="AT285" s="19" t="s">
        <v>156</v>
      </c>
      <c r="AU285" s="19" t="s">
        <v>82</v>
      </c>
    </row>
    <row r="286" s="12" customFormat="1" ht="22.8" customHeight="1">
      <c r="A286" s="12"/>
      <c r="B286" s="204"/>
      <c r="C286" s="205"/>
      <c r="D286" s="206" t="s">
        <v>71</v>
      </c>
      <c r="E286" s="218" t="s">
        <v>497</v>
      </c>
      <c r="F286" s="218" t="s">
        <v>498</v>
      </c>
      <c r="G286" s="205"/>
      <c r="H286" s="205"/>
      <c r="I286" s="208"/>
      <c r="J286" s="219">
        <f>BK286</f>
        <v>0</v>
      </c>
      <c r="K286" s="205"/>
      <c r="L286" s="210"/>
      <c r="M286" s="211"/>
      <c r="N286" s="212"/>
      <c r="O286" s="212"/>
      <c r="P286" s="213">
        <f>SUM(P287:P314)</f>
        <v>0</v>
      </c>
      <c r="Q286" s="212"/>
      <c r="R286" s="213">
        <f>SUM(R287:R314)</f>
        <v>0.128</v>
      </c>
      <c r="S286" s="212"/>
      <c r="T286" s="214">
        <f>SUM(T287:T314)</f>
        <v>0.56105292000000007</v>
      </c>
      <c r="U286" s="12"/>
      <c r="V286" s="12"/>
      <c r="W286" s="12"/>
      <c r="X286" s="12"/>
      <c r="Y286" s="12"/>
      <c r="Z286" s="12"/>
      <c r="AA286" s="12"/>
      <c r="AB286" s="12"/>
      <c r="AC286" s="12"/>
      <c r="AD286" s="12"/>
      <c r="AE286" s="12"/>
      <c r="AR286" s="215" t="s">
        <v>82</v>
      </c>
      <c r="AT286" s="216" t="s">
        <v>71</v>
      </c>
      <c r="AU286" s="216" t="s">
        <v>80</v>
      </c>
      <c r="AY286" s="215" t="s">
        <v>147</v>
      </c>
      <c r="BK286" s="217">
        <f>SUM(BK287:BK314)</f>
        <v>0</v>
      </c>
    </row>
    <row r="287" s="2" customFormat="1" ht="16.5" customHeight="1">
      <c r="A287" s="40"/>
      <c r="B287" s="41"/>
      <c r="C287" s="220" t="s">
        <v>499</v>
      </c>
      <c r="D287" s="220" t="s">
        <v>149</v>
      </c>
      <c r="E287" s="221" t="s">
        <v>500</v>
      </c>
      <c r="F287" s="222" t="s">
        <v>501</v>
      </c>
      <c r="G287" s="223" t="s">
        <v>152</v>
      </c>
      <c r="H287" s="224">
        <v>27.053999999999998</v>
      </c>
      <c r="I287" s="225"/>
      <c r="J287" s="226">
        <f>ROUND(I287*H287,2)</f>
        <v>0</v>
      </c>
      <c r="K287" s="222" t="s">
        <v>153</v>
      </c>
      <c r="L287" s="46"/>
      <c r="M287" s="227" t="s">
        <v>19</v>
      </c>
      <c r="N287" s="228" t="s">
        <v>43</v>
      </c>
      <c r="O287" s="86"/>
      <c r="P287" s="229">
        <f>O287*H287</f>
        <v>0</v>
      </c>
      <c r="Q287" s="229">
        <v>0</v>
      </c>
      <c r="R287" s="229">
        <f>Q287*H287</f>
        <v>0</v>
      </c>
      <c r="S287" s="229">
        <v>0.01098</v>
      </c>
      <c r="T287" s="230">
        <f>S287*H287</f>
        <v>0.29705292</v>
      </c>
      <c r="U287" s="40"/>
      <c r="V287" s="40"/>
      <c r="W287" s="40"/>
      <c r="X287" s="40"/>
      <c r="Y287" s="40"/>
      <c r="Z287" s="40"/>
      <c r="AA287" s="40"/>
      <c r="AB287" s="40"/>
      <c r="AC287" s="40"/>
      <c r="AD287" s="40"/>
      <c r="AE287" s="40"/>
      <c r="AR287" s="231" t="s">
        <v>249</v>
      </c>
      <c r="AT287" s="231" t="s">
        <v>149</v>
      </c>
      <c r="AU287" s="231" t="s">
        <v>82</v>
      </c>
      <c r="AY287" s="19" t="s">
        <v>147</v>
      </c>
      <c r="BE287" s="232">
        <f>IF(N287="základní",J287,0)</f>
        <v>0</v>
      </c>
      <c r="BF287" s="232">
        <f>IF(N287="snížená",J287,0)</f>
        <v>0</v>
      </c>
      <c r="BG287" s="232">
        <f>IF(N287="zákl. přenesená",J287,0)</f>
        <v>0</v>
      </c>
      <c r="BH287" s="232">
        <f>IF(N287="sníž. přenesená",J287,0)</f>
        <v>0</v>
      </c>
      <c r="BI287" s="232">
        <f>IF(N287="nulová",J287,0)</f>
        <v>0</v>
      </c>
      <c r="BJ287" s="19" t="s">
        <v>80</v>
      </c>
      <c r="BK287" s="232">
        <f>ROUND(I287*H287,2)</f>
        <v>0</v>
      </c>
      <c r="BL287" s="19" t="s">
        <v>249</v>
      </c>
      <c r="BM287" s="231" t="s">
        <v>502</v>
      </c>
    </row>
    <row r="288" s="2" customFormat="1">
      <c r="A288" s="40"/>
      <c r="B288" s="41"/>
      <c r="C288" s="42"/>
      <c r="D288" s="233" t="s">
        <v>156</v>
      </c>
      <c r="E288" s="42"/>
      <c r="F288" s="234" t="s">
        <v>503</v>
      </c>
      <c r="G288" s="42"/>
      <c r="H288" s="42"/>
      <c r="I288" s="138"/>
      <c r="J288" s="42"/>
      <c r="K288" s="42"/>
      <c r="L288" s="46"/>
      <c r="M288" s="235"/>
      <c r="N288" s="236"/>
      <c r="O288" s="86"/>
      <c r="P288" s="86"/>
      <c r="Q288" s="86"/>
      <c r="R288" s="86"/>
      <c r="S288" s="86"/>
      <c r="T288" s="87"/>
      <c r="U288" s="40"/>
      <c r="V288" s="40"/>
      <c r="W288" s="40"/>
      <c r="X288" s="40"/>
      <c r="Y288" s="40"/>
      <c r="Z288" s="40"/>
      <c r="AA288" s="40"/>
      <c r="AB288" s="40"/>
      <c r="AC288" s="40"/>
      <c r="AD288" s="40"/>
      <c r="AE288" s="40"/>
      <c r="AT288" s="19" t="s">
        <v>156</v>
      </c>
      <c r="AU288" s="19" t="s">
        <v>82</v>
      </c>
    </row>
    <row r="289" s="13" customFormat="1">
      <c r="A289" s="13"/>
      <c r="B289" s="237"/>
      <c r="C289" s="238"/>
      <c r="D289" s="233" t="s">
        <v>158</v>
      </c>
      <c r="E289" s="239" t="s">
        <v>19</v>
      </c>
      <c r="F289" s="240" t="s">
        <v>504</v>
      </c>
      <c r="G289" s="238"/>
      <c r="H289" s="239" t="s">
        <v>19</v>
      </c>
      <c r="I289" s="241"/>
      <c r="J289" s="238"/>
      <c r="K289" s="238"/>
      <c r="L289" s="242"/>
      <c r="M289" s="243"/>
      <c r="N289" s="244"/>
      <c r="O289" s="244"/>
      <c r="P289" s="244"/>
      <c r="Q289" s="244"/>
      <c r="R289" s="244"/>
      <c r="S289" s="244"/>
      <c r="T289" s="245"/>
      <c r="U289" s="13"/>
      <c r="V289" s="13"/>
      <c r="W289" s="13"/>
      <c r="X289" s="13"/>
      <c r="Y289" s="13"/>
      <c r="Z289" s="13"/>
      <c r="AA289" s="13"/>
      <c r="AB289" s="13"/>
      <c r="AC289" s="13"/>
      <c r="AD289" s="13"/>
      <c r="AE289" s="13"/>
      <c r="AT289" s="246" t="s">
        <v>158</v>
      </c>
      <c r="AU289" s="246" t="s">
        <v>82</v>
      </c>
      <c r="AV289" s="13" t="s">
        <v>80</v>
      </c>
      <c r="AW289" s="13" t="s">
        <v>33</v>
      </c>
      <c r="AX289" s="13" t="s">
        <v>72</v>
      </c>
      <c r="AY289" s="246" t="s">
        <v>147</v>
      </c>
    </row>
    <row r="290" s="14" customFormat="1">
      <c r="A290" s="14"/>
      <c r="B290" s="247"/>
      <c r="C290" s="248"/>
      <c r="D290" s="233" t="s">
        <v>158</v>
      </c>
      <c r="E290" s="249" t="s">
        <v>19</v>
      </c>
      <c r="F290" s="250" t="s">
        <v>505</v>
      </c>
      <c r="G290" s="248"/>
      <c r="H290" s="251">
        <v>10.65</v>
      </c>
      <c r="I290" s="252"/>
      <c r="J290" s="248"/>
      <c r="K290" s="248"/>
      <c r="L290" s="253"/>
      <c r="M290" s="254"/>
      <c r="N290" s="255"/>
      <c r="O290" s="255"/>
      <c r="P290" s="255"/>
      <c r="Q290" s="255"/>
      <c r="R290" s="255"/>
      <c r="S290" s="255"/>
      <c r="T290" s="256"/>
      <c r="U290" s="14"/>
      <c r="V290" s="14"/>
      <c r="W290" s="14"/>
      <c r="X290" s="14"/>
      <c r="Y290" s="14"/>
      <c r="Z290" s="14"/>
      <c r="AA290" s="14"/>
      <c r="AB290" s="14"/>
      <c r="AC290" s="14"/>
      <c r="AD290" s="14"/>
      <c r="AE290" s="14"/>
      <c r="AT290" s="257" t="s">
        <v>158</v>
      </c>
      <c r="AU290" s="257" t="s">
        <v>82</v>
      </c>
      <c r="AV290" s="14" t="s">
        <v>82</v>
      </c>
      <c r="AW290" s="14" t="s">
        <v>33</v>
      </c>
      <c r="AX290" s="14" t="s">
        <v>72</v>
      </c>
      <c r="AY290" s="257" t="s">
        <v>147</v>
      </c>
    </row>
    <row r="291" s="14" customFormat="1">
      <c r="A291" s="14"/>
      <c r="B291" s="247"/>
      <c r="C291" s="248"/>
      <c r="D291" s="233" t="s">
        <v>158</v>
      </c>
      <c r="E291" s="249" t="s">
        <v>19</v>
      </c>
      <c r="F291" s="250" t="s">
        <v>506</v>
      </c>
      <c r="G291" s="248"/>
      <c r="H291" s="251">
        <v>16.404</v>
      </c>
      <c r="I291" s="252"/>
      <c r="J291" s="248"/>
      <c r="K291" s="248"/>
      <c r="L291" s="253"/>
      <c r="M291" s="254"/>
      <c r="N291" s="255"/>
      <c r="O291" s="255"/>
      <c r="P291" s="255"/>
      <c r="Q291" s="255"/>
      <c r="R291" s="255"/>
      <c r="S291" s="255"/>
      <c r="T291" s="256"/>
      <c r="U291" s="14"/>
      <c r="V291" s="14"/>
      <c r="W291" s="14"/>
      <c r="X291" s="14"/>
      <c r="Y291" s="14"/>
      <c r="Z291" s="14"/>
      <c r="AA291" s="14"/>
      <c r="AB291" s="14"/>
      <c r="AC291" s="14"/>
      <c r="AD291" s="14"/>
      <c r="AE291" s="14"/>
      <c r="AT291" s="257" t="s">
        <v>158</v>
      </c>
      <c r="AU291" s="257" t="s">
        <v>82</v>
      </c>
      <c r="AV291" s="14" t="s">
        <v>82</v>
      </c>
      <c r="AW291" s="14" t="s">
        <v>33</v>
      </c>
      <c r="AX291" s="14" t="s">
        <v>72</v>
      </c>
      <c r="AY291" s="257" t="s">
        <v>147</v>
      </c>
    </row>
    <row r="292" s="16" customFormat="1">
      <c r="A292" s="16"/>
      <c r="B292" s="269"/>
      <c r="C292" s="270"/>
      <c r="D292" s="233" t="s">
        <v>158</v>
      </c>
      <c r="E292" s="271" t="s">
        <v>19</v>
      </c>
      <c r="F292" s="272" t="s">
        <v>177</v>
      </c>
      <c r="G292" s="270"/>
      <c r="H292" s="273">
        <v>27.054000000000002</v>
      </c>
      <c r="I292" s="274"/>
      <c r="J292" s="270"/>
      <c r="K292" s="270"/>
      <c r="L292" s="275"/>
      <c r="M292" s="276"/>
      <c r="N292" s="277"/>
      <c r="O292" s="277"/>
      <c r="P292" s="277"/>
      <c r="Q292" s="277"/>
      <c r="R292" s="277"/>
      <c r="S292" s="277"/>
      <c r="T292" s="278"/>
      <c r="U292" s="16"/>
      <c r="V292" s="16"/>
      <c r="W292" s="16"/>
      <c r="X292" s="16"/>
      <c r="Y292" s="16"/>
      <c r="Z292" s="16"/>
      <c r="AA292" s="16"/>
      <c r="AB292" s="16"/>
      <c r="AC292" s="16"/>
      <c r="AD292" s="16"/>
      <c r="AE292" s="16"/>
      <c r="AT292" s="279" t="s">
        <v>158</v>
      </c>
      <c r="AU292" s="279" t="s">
        <v>82</v>
      </c>
      <c r="AV292" s="16" t="s">
        <v>154</v>
      </c>
      <c r="AW292" s="16" t="s">
        <v>33</v>
      </c>
      <c r="AX292" s="16" t="s">
        <v>80</v>
      </c>
      <c r="AY292" s="279" t="s">
        <v>147</v>
      </c>
    </row>
    <row r="293" s="2" customFormat="1" ht="21.75" customHeight="1">
      <c r="A293" s="40"/>
      <c r="B293" s="41"/>
      <c r="C293" s="220" t="s">
        <v>507</v>
      </c>
      <c r="D293" s="220" t="s">
        <v>149</v>
      </c>
      <c r="E293" s="221" t="s">
        <v>508</v>
      </c>
      <c r="F293" s="222" t="s">
        <v>509</v>
      </c>
      <c r="G293" s="223" t="s">
        <v>220</v>
      </c>
      <c r="H293" s="224">
        <v>8</v>
      </c>
      <c r="I293" s="225"/>
      <c r="J293" s="226">
        <f>ROUND(I293*H293,2)</f>
        <v>0</v>
      </c>
      <c r="K293" s="222" t="s">
        <v>153</v>
      </c>
      <c r="L293" s="46"/>
      <c r="M293" s="227" t="s">
        <v>19</v>
      </c>
      <c r="N293" s="228" t="s">
        <v>43</v>
      </c>
      <c r="O293" s="86"/>
      <c r="P293" s="229">
        <f>O293*H293</f>
        <v>0</v>
      </c>
      <c r="Q293" s="229">
        <v>0</v>
      </c>
      <c r="R293" s="229">
        <f>Q293*H293</f>
        <v>0</v>
      </c>
      <c r="S293" s="229">
        <v>0</v>
      </c>
      <c r="T293" s="230">
        <f>S293*H293</f>
        <v>0</v>
      </c>
      <c r="U293" s="40"/>
      <c r="V293" s="40"/>
      <c r="W293" s="40"/>
      <c r="X293" s="40"/>
      <c r="Y293" s="40"/>
      <c r="Z293" s="40"/>
      <c r="AA293" s="40"/>
      <c r="AB293" s="40"/>
      <c r="AC293" s="40"/>
      <c r="AD293" s="40"/>
      <c r="AE293" s="40"/>
      <c r="AR293" s="231" t="s">
        <v>249</v>
      </c>
      <c r="AT293" s="231" t="s">
        <v>149</v>
      </c>
      <c r="AU293" s="231" t="s">
        <v>82</v>
      </c>
      <c r="AY293" s="19" t="s">
        <v>147</v>
      </c>
      <c r="BE293" s="232">
        <f>IF(N293="základní",J293,0)</f>
        <v>0</v>
      </c>
      <c r="BF293" s="232">
        <f>IF(N293="snížená",J293,0)</f>
        <v>0</v>
      </c>
      <c r="BG293" s="232">
        <f>IF(N293="zákl. přenesená",J293,0)</f>
        <v>0</v>
      </c>
      <c r="BH293" s="232">
        <f>IF(N293="sníž. přenesená",J293,0)</f>
        <v>0</v>
      </c>
      <c r="BI293" s="232">
        <f>IF(N293="nulová",J293,0)</f>
        <v>0</v>
      </c>
      <c r="BJ293" s="19" t="s">
        <v>80</v>
      </c>
      <c r="BK293" s="232">
        <f>ROUND(I293*H293,2)</f>
        <v>0</v>
      </c>
      <c r="BL293" s="19" t="s">
        <v>249</v>
      </c>
      <c r="BM293" s="231" t="s">
        <v>510</v>
      </c>
    </row>
    <row r="294" s="2" customFormat="1">
      <c r="A294" s="40"/>
      <c r="B294" s="41"/>
      <c r="C294" s="42"/>
      <c r="D294" s="233" t="s">
        <v>156</v>
      </c>
      <c r="E294" s="42"/>
      <c r="F294" s="234" t="s">
        <v>511</v>
      </c>
      <c r="G294" s="42"/>
      <c r="H294" s="42"/>
      <c r="I294" s="138"/>
      <c r="J294" s="42"/>
      <c r="K294" s="42"/>
      <c r="L294" s="46"/>
      <c r="M294" s="235"/>
      <c r="N294" s="236"/>
      <c r="O294" s="86"/>
      <c r="P294" s="86"/>
      <c r="Q294" s="86"/>
      <c r="R294" s="86"/>
      <c r="S294" s="86"/>
      <c r="T294" s="87"/>
      <c r="U294" s="40"/>
      <c r="V294" s="40"/>
      <c r="W294" s="40"/>
      <c r="X294" s="40"/>
      <c r="Y294" s="40"/>
      <c r="Z294" s="40"/>
      <c r="AA294" s="40"/>
      <c r="AB294" s="40"/>
      <c r="AC294" s="40"/>
      <c r="AD294" s="40"/>
      <c r="AE294" s="40"/>
      <c r="AT294" s="19" t="s">
        <v>156</v>
      </c>
      <c r="AU294" s="19" t="s">
        <v>82</v>
      </c>
    </row>
    <row r="295" s="14" customFormat="1">
      <c r="A295" s="14"/>
      <c r="B295" s="247"/>
      <c r="C295" s="248"/>
      <c r="D295" s="233" t="s">
        <v>158</v>
      </c>
      <c r="E295" s="249" t="s">
        <v>19</v>
      </c>
      <c r="F295" s="250" t="s">
        <v>512</v>
      </c>
      <c r="G295" s="248"/>
      <c r="H295" s="251">
        <v>2</v>
      </c>
      <c r="I295" s="252"/>
      <c r="J295" s="248"/>
      <c r="K295" s="248"/>
      <c r="L295" s="253"/>
      <c r="M295" s="254"/>
      <c r="N295" s="255"/>
      <c r="O295" s="255"/>
      <c r="P295" s="255"/>
      <c r="Q295" s="255"/>
      <c r="R295" s="255"/>
      <c r="S295" s="255"/>
      <c r="T295" s="256"/>
      <c r="U295" s="14"/>
      <c r="V295" s="14"/>
      <c r="W295" s="14"/>
      <c r="X295" s="14"/>
      <c r="Y295" s="14"/>
      <c r="Z295" s="14"/>
      <c r="AA295" s="14"/>
      <c r="AB295" s="14"/>
      <c r="AC295" s="14"/>
      <c r="AD295" s="14"/>
      <c r="AE295" s="14"/>
      <c r="AT295" s="257" t="s">
        <v>158</v>
      </c>
      <c r="AU295" s="257" t="s">
        <v>82</v>
      </c>
      <c r="AV295" s="14" t="s">
        <v>82</v>
      </c>
      <c r="AW295" s="14" t="s">
        <v>33</v>
      </c>
      <c r="AX295" s="14" t="s">
        <v>72</v>
      </c>
      <c r="AY295" s="257" t="s">
        <v>147</v>
      </c>
    </row>
    <row r="296" s="14" customFormat="1">
      <c r="A296" s="14"/>
      <c r="B296" s="247"/>
      <c r="C296" s="248"/>
      <c r="D296" s="233" t="s">
        <v>158</v>
      </c>
      <c r="E296" s="249" t="s">
        <v>19</v>
      </c>
      <c r="F296" s="250" t="s">
        <v>483</v>
      </c>
      <c r="G296" s="248"/>
      <c r="H296" s="251">
        <v>1</v>
      </c>
      <c r="I296" s="252"/>
      <c r="J296" s="248"/>
      <c r="K296" s="248"/>
      <c r="L296" s="253"/>
      <c r="M296" s="254"/>
      <c r="N296" s="255"/>
      <c r="O296" s="255"/>
      <c r="P296" s="255"/>
      <c r="Q296" s="255"/>
      <c r="R296" s="255"/>
      <c r="S296" s="255"/>
      <c r="T296" s="256"/>
      <c r="U296" s="14"/>
      <c r="V296" s="14"/>
      <c r="W296" s="14"/>
      <c r="X296" s="14"/>
      <c r="Y296" s="14"/>
      <c r="Z296" s="14"/>
      <c r="AA296" s="14"/>
      <c r="AB296" s="14"/>
      <c r="AC296" s="14"/>
      <c r="AD296" s="14"/>
      <c r="AE296" s="14"/>
      <c r="AT296" s="257" t="s">
        <v>158</v>
      </c>
      <c r="AU296" s="257" t="s">
        <v>82</v>
      </c>
      <c r="AV296" s="14" t="s">
        <v>82</v>
      </c>
      <c r="AW296" s="14" t="s">
        <v>33</v>
      </c>
      <c r="AX296" s="14" t="s">
        <v>72</v>
      </c>
      <c r="AY296" s="257" t="s">
        <v>147</v>
      </c>
    </row>
    <row r="297" s="14" customFormat="1">
      <c r="A297" s="14"/>
      <c r="B297" s="247"/>
      <c r="C297" s="248"/>
      <c r="D297" s="233" t="s">
        <v>158</v>
      </c>
      <c r="E297" s="249" t="s">
        <v>19</v>
      </c>
      <c r="F297" s="250" t="s">
        <v>513</v>
      </c>
      <c r="G297" s="248"/>
      <c r="H297" s="251">
        <v>4</v>
      </c>
      <c r="I297" s="252"/>
      <c r="J297" s="248"/>
      <c r="K297" s="248"/>
      <c r="L297" s="253"/>
      <c r="M297" s="254"/>
      <c r="N297" s="255"/>
      <c r="O297" s="255"/>
      <c r="P297" s="255"/>
      <c r="Q297" s="255"/>
      <c r="R297" s="255"/>
      <c r="S297" s="255"/>
      <c r="T297" s="256"/>
      <c r="U297" s="14"/>
      <c r="V297" s="14"/>
      <c r="W297" s="14"/>
      <c r="X297" s="14"/>
      <c r="Y297" s="14"/>
      <c r="Z297" s="14"/>
      <c r="AA297" s="14"/>
      <c r="AB297" s="14"/>
      <c r="AC297" s="14"/>
      <c r="AD297" s="14"/>
      <c r="AE297" s="14"/>
      <c r="AT297" s="257" t="s">
        <v>158</v>
      </c>
      <c r="AU297" s="257" t="s">
        <v>82</v>
      </c>
      <c r="AV297" s="14" t="s">
        <v>82</v>
      </c>
      <c r="AW297" s="14" t="s">
        <v>33</v>
      </c>
      <c r="AX297" s="14" t="s">
        <v>72</v>
      </c>
      <c r="AY297" s="257" t="s">
        <v>147</v>
      </c>
    </row>
    <row r="298" s="14" customFormat="1">
      <c r="A298" s="14"/>
      <c r="B298" s="247"/>
      <c r="C298" s="248"/>
      <c r="D298" s="233" t="s">
        <v>158</v>
      </c>
      <c r="E298" s="249" t="s">
        <v>19</v>
      </c>
      <c r="F298" s="250" t="s">
        <v>248</v>
      </c>
      <c r="G298" s="248"/>
      <c r="H298" s="251">
        <v>1</v>
      </c>
      <c r="I298" s="252"/>
      <c r="J298" s="248"/>
      <c r="K298" s="248"/>
      <c r="L298" s="253"/>
      <c r="M298" s="254"/>
      <c r="N298" s="255"/>
      <c r="O298" s="255"/>
      <c r="P298" s="255"/>
      <c r="Q298" s="255"/>
      <c r="R298" s="255"/>
      <c r="S298" s="255"/>
      <c r="T298" s="256"/>
      <c r="U298" s="14"/>
      <c r="V298" s="14"/>
      <c r="W298" s="14"/>
      <c r="X298" s="14"/>
      <c r="Y298" s="14"/>
      <c r="Z298" s="14"/>
      <c r="AA298" s="14"/>
      <c r="AB298" s="14"/>
      <c r="AC298" s="14"/>
      <c r="AD298" s="14"/>
      <c r="AE298" s="14"/>
      <c r="AT298" s="257" t="s">
        <v>158</v>
      </c>
      <c r="AU298" s="257" t="s">
        <v>82</v>
      </c>
      <c r="AV298" s="14" t="s">
        <v>82</v>
      </c>
      <c r="AW298" s="14" t="s">
        <v>33</v>
      </c>
      <c r="AX298" s="14" t="s">
        <v>72</v>
      </c>
      <c r="AY298" s="257" t="s">
        <v>147</v>
      </c>
    </row>
    <row r="299" s="16" customFormat="1">
      <c r="A299" s="16"/>
      <c r="B299" s="269"/>
      <c r="C299" s="270"/>
      <c r="D299" s="233" t="s">
        <v>158</v>
      </c>
      <c r="E299" s="271" t="s">
        <v>19</v>
      </c>
      <c r="F299" s="272" t="s">
        <v>177</v>
      </c>
      <c r="G299" s="270"/>
      <c r="H299" s="273">
        <v>8</v>
      </c>
      <c r="I299" s="274"/>
      <c r="J299" s="270"/>
      <c r="K299" s="270"/>
      <c r="L299" s="275"/>
      <c r="M299" s="276"/>
      <c r="N299" s="277"/>
      <c r="O299" s="277"/>
      <c r="P299" s="277"/>
      <c r="Q299" s="277"/>
      <c r="R299" s="277"/>
      <c r="S299" s="277"/>
      <c r="T299" s="278"/>
      <c r="U299" s="16"/>
      <c r="V299" s="16"/>
      <c r="W299" s="16"/>
      <c r="X299" s="16"/>
      <c r="Y299" s="16"/>
      <c r="Z299" s="16"/>
      <c r="AA299" s="16"/>
      <c r="AB299" s="16"/>
      <c r="AC299" s="16"/>
      <c r="AD299" s="16"/>
      <c r="AE299" s="16"/>
      <c r="AT299" s="279" t="s">
        <v>158</v>
      </c>
      <c r="AU299" s="279" t="s">
        <v>82</v>
      </c>
      <c r="AV299" s="16" t="s">
        <v>154</v>
      </c>
      <c r="AW299" s="16" t="s">
        <v>33</v>
      </c>
      <c r="AX299" s="16" t="s">
        <v>80</v>
      </c>
      <c r="AY299" s="279" t="s">
        <v>147</v>
      </c>
    </row>
    <row r="300" s="2" customFormat="1" ht="16.5" customHeight="1">
      <c r="A300" s="40"/>
      <c r="B300" s="41"/>
      <c r="C300" s="280" t="s">
        <v>514</v>
      </c>
      <c r="D300" s="280" t="s">
        <v>250</v>
      </c>
      <c r="E300" s="281" t="s">
        <v>515</v>
      </c>
      <c r="F300" s="282" t="s">
        <v>516</v>
      </c>
      <c r="G300" s="283" t="s">
        <v>220</v>
      </c>
      <c r="H300" s="284">
        <v>2</v>
      </c>
      <c r="I300" s="285"/>
      <c r="J300" s="286">
        <f>ROUND(I300*H300,2)</f>
        <v>0</v>
      </c>
      <c r="K300" s="282" t="s">
        <v>19</v>
      </c>
      <c r="L300" s="287"/>
      <c r="M300" s="288" t="s">
        <v>19</v>
      </c>
      <c r="N300" s="289" t="s">
        <v>43</v>
      </c>
      <c r="O300" s="86"/>
      <c r="P300" s="229">
        <f>O300*H300</f>
        <v>0</v>
      </c>
      <c r="Q300" s="229">
        <v>0.016</v>
      </c>
      <c r="R300" s="229">
        <f>Q300*H300</f>
        <v>0.032000000000000001</v>
      </c>
      <c r="S300" s="229">
        <v>0</v>
      </c>
      <c r="T300" s="230">
        <f>S300*H300</f>
        <v>0</v>
      </c>
      <c r="U300" s="40"/>
      <c r="V300" s="40"/>
      <c r="W300" s="40"/>
      <c r="X300" s="40"/>
      <c r="Y300" s="40"/>
      <c r="Z300" s="40"/>
      <c r="AA300" s="40"/>
      <c r="AB300" s="40"/>
      <c r="AC300" s="40"/>
      <c r="AD300" s="40"/>
      <c r="AE300" s="40"/>
      <c r="AR300" s="231" t="s">
        <v>329</v>
      </c>
      <c r="AT300" s="231" t="s">
        <v>250</v>
      </c>
      <c r="AU300" s="231" t="s">
        <v>82</v>
      </c>
      <c r="AY300" s="19" t="s">
        <v>147</v>
      </c>
      <c r="BE300" s="232">
        <f>IF(N300="základní",J300,0)</f>
        <v>0</v>
      </c>
      <c r="BF300" s="232">
        <f>IF(N300="snížená",J300,0)</f>
        <v>0</v>
      </c>
      <c r="BG300" s="232">
        <f>IF(N300="zákl. přenesená",J300,0)</f>
        <v>0</v>
      </c>
      <c r="BH300" s="232">
        <f>IF(N300="sníž. přenesená",J300,0)</f>
        <v>0</v>
      </c>
      <c r="BI300" s="232">
        <f>IF(N300="nulová",J300,0)</f>
        <v>0</v>
      </c>
      <c r="BJ300" s="19" t="s">
        <v>80</v>
      </c>
      <c r="BK300" s="232">
        <f>ROUND(I300*H300,2)</f>
        <v>0</v>
      </c>
      <c r="BL300" s="19" t="s">
        <v>249</v>
      </c>
      <c r="BM300" s="231" t="s">
        <v>517</v>
      </c>
    </row>
    <row r="301" s="2" customFormat="1">
      <c r="A301" s="40"/>
      <c r="B301" s="41"/>
      <c r="C301" s="42"/>
      <c r="D301" s="233" t="s">
        <v>345</v>
      </c>
      <c r="E301" s="42"/>
      <c r="F301" s="234" t="s">
        <v>518</v>
      </c>
      <c r="G301" s="42"/>
      <c r="H301" s="42"/>
      <c r="I301" s="138"/>
      <c r="J301" s="42"/>
      <c r="K301" s="42"/>
      <c r="L301" s="46"/>
      <c r="M301" s="235"/>
      <c r="N301" s="236"/>
      <c r="O301" s="86"/>
      <c r="P301" s="86"/>
      <c r="Q301" s="86"/>
      <c r="R301" s="86"/>
      <c r="S301" s="86"/>
      <c r="T301" s="87"/>
      <c r="U301" s="40"/>
      <c r="V301" s="40"/>
      <c r="W301" s="40"/>
      <c r="X301" s="40"/>
      <c r="Y301" s="40"/>
      <c r="Z301" s="40"/>
      <c r="AA301" s="40"/>
      <c r="AB301" s="40"/>
      <c r="AC301" s="40"/>
      <c r="AD301" s="40"/>
      <c r="AE301" s="40"/>
      <c r="AT301" s="19" t="s">
        <v>345</v>
      </c>
      <c r="AU301" s="19" t="s">
        <v>82</v>
      </c>
    </row>
    <row r="302" s="2" customFormat="1" ht="16.5" customHeight="1">
      <c r="A302" s="40"/>
      <c r="B302" s="41"/>
      <c r="C302" s="280" t="s">
        <v>519</v>
      </c>
      <c r="D302" s="280" t="s">
        <v>250</v>
      </c>
      <c r="E302" s="281" t="s">
        <v>520</v>
      </c>
      <c r="F302" s="282" t="s">
        <v>521</v>
      </c>
      <c r="G302" s="283" t="s">
        <v>220</v>
      </c>
      <c r="H302" s="284">
        <v>1</v>
      </c>
      <c r="I302" s="285"/>
      <c r="J302" s="286">
        <f>ROUND(I302*H302,2)</f>
        <v>0</v>
      </c>
      <c r="K302" s="282" t="s">
        <v>19</v>
      </c>
      <c r="L302" s="287"/>
      <c r="M302" s="288" t="s">
        <v>19</v>
      </c>
      <c r="N302" s="289" t="s">
        <v>43</v>
      </c>
      <c r="O302" s="86"/>
      <c r="P302" s="229">
        <f>O302*H302</f>
        <v>0</v>
      </c>
      <c r="Q302" s="229">
        <v>0.016</v>
      </c>
      <c r="R302" s="229">
        <f>Q302*H302</f>
        <v>0.016</v>
      </c>
      <c r="S302" s="229">
        <v>0</v>
      </c>
      <c r="T302" s="230">
        <f>S302*H302</f>
        <v>0</v>
      </c>
      <c r="U302" s="40"/>
      <c r="V302" s="40"/>
      <c r="W302" s="40"/>
      <c r="X302" s="40"/>
      <c r="Y302" s="40"/>
      <c r="Z302" s="40"/>
      <c r="AA302" s="40"/>
      <c r="AB302" s="40"/>
      <c r="AC302" s="40"/>
      <c r="AD302" s="40"/>
      <c r="AE302" s="40"/>
      <c r="AR302" s="231" t="s">
        <v>329</v>
      </c>
      <c r="AT302" s="231" t="s">
        <v>250</v>
      </c>
      <c r="AU302" s="231" t="s">
        <v>82</v>
      </c>
      <c r="AY302" s="19" t="s">
        <v>147</v>
      </c>
      <c r="BE302" s="232">
        <f>IF(N302="základní",J302,0)</f>
        <v>0</v>
      </c>
      <c r="BF302" s="232">
        <f>IF(N302="snížená",J302,0)</f>
        <v>0</v>
      </c>
      <c r="BG302" s="232">
        <f>IF(N302="zákl. přenesená",J302,0)</f>
        <v>0</v>
      </c>
      <c r="BH302" s="232">
        <f>IF(N302="sníž. přenesená",J302,0)</f>
        <v>0</v>
      </c>
      <c r="BI302" s="232">
        <f>IF(N302="nulová",J302,0)</f>
        <v>0</v>
      </c>
      <c r="BJ302" s="19" t="s">
        <v>80</v>
      </c>
      <c r="BK302" s="232">
        <f>ROUND(I302*H302,2)</f>
        <v>0</v>
      </c>
      <c r="BL302" s="19" t="s">
        <v>249</v>
      </c>
      <c r="BM302" s="231" t="s">
        <v>522</v>
      </c>
    </row>
    <row r="303" s="2" customFormat="1">
      <c r="A303" s="40"/>
      <c r="B303" s="41"/>
      <c r="C303" s="42"/>
      <c r="D303" s="233" t="s">
        <v>345</v>
      </c>
      <c r="E303" s="42"/>
      <c r="F303" s="234" t="s">
        <v>518</v>
      </c>
      <c r="G303" s="42"/>
      <c r="H303" s="42"/>
      <c r="I303" s="138"/>
      <c r="J303" s="42"/>
      <c r="K303" s="42"/>
      <c r="L303" s="46"/>
      <c r="M303" s="235"/>
      <c r="N303" s="236"/>
      <c r="O303" s="86"/>
      <c r="P303" s="86"/>
      <c r="Q303" s="86"/>
      <c r="R303" s="86"/>
      <c r="S303" s="86"/>
      <c r="T303" s="87"/>
      <c r="U303" s="40"/>
      <c r="V303" s="40"/>
      <c r="W303" s="40"/>
      <c r="X303" s="40"/>
      <c r="Y303" s="40"/>
      <c r="Z303" s="40"/>
      <c r="AA303" s="40"/>
      <c r="AB303" s="40"/>
      <c r="AC303" s="40"/>
      <c r="AD303" s="40"/>
      <c r="AE303" s="40"/>
      <c r="AT303" s="19" t="s">
        <v>345</v>
      </c>
      <c r="AU303" s="19" t="s">
        <v>82</v>
      </c>
    </row>
    <row r="304" s="2" customFormat="1" ht="16.5" customHeight="1">
      <c r="A304" s="40"/>
      <c r="B304" s="41"/>
      <c r="C304" s="280" t="s">
        <v>523</v>
      </c>
      <c r="D304" s="280" t="s">
        <v>250</v>
      </c>
      <c r="E304" s="281" t="s">
        <v>524</v>
      </c>
      <c r="F304" s="282" t="s">
        <v>525</v>
      </c>
      <c r="G304" s="283" t="s">
        <v>220</v>
      </c>
      <c r="H304" s="284">
        <v>4</v>
      </c>
      <c r="I304" s="285"/>
      <c r="J304" s="286">
        <f>ROUND(I304*H304,2)</f>
        <v>0</v>
      </c>
      <c r="K304" s="282" t="s">
        <v>19</v>
      </c>
      <c r="L304" s="287"/>
      <c r="M304" s="288" t="s">
        <v>19</v>
      </c>
      <c r="N304" s="289" t="s">
        <v>43</v>
      </c>
      <c r="O304" s="86"/>
      <c r="P304" s="229">
        <f>O304*H304</f>
        <v>0</v>
      </c>
      <c r="Q304" s="229">
        <v>0.016</v>
      </c>
      <c r="R304" s="229">
        <f>Q304*H304</f>
        <v>0.064000000000000001</v>
      </c>
      <c r="S304" s="229">
        <v>0</v>
      </c>
      <c r="T304" s="230">
        <f>S304*H304</f>
        <v>0</v>
      </c>
      <c r="U304" s="40"/>
      <c r="V304" s="40"/>
      <c r="W304" s="40"/>
      <c r="X304" s="40"/>
      <c r="Y304" s="40"/>
      <c r="Z304" s="40"/>
      <c r="AA304" s="40"/>
      <c r="AB304" s="40"/>
      <c r="AC304" s="40"/>
      <c r="AD304" s="40"/>
      <c r="AE304" s="40"/>
      <c r="AR304" s="231" t="s">
        <v>329</v>
      </c>
      <c r="AT304" s="231" t="s">
        <v>250</v>
      </c>
      <c r="AU304" s="231" t="s">
        <v>82</v>
      </c>
      <c r="AY304" s="19" t="s">
        <v>147</v>
      </c>
      <c r="BE304" s="232">
        <f>IF(N304="základní",J304,0)</f>
        <v>0</v>
      </c>
      <c r="BF304" s="232">
        <f>IF(N304="snížená",J304,0)</f>
        <v>0</v>
      </c>
      <c r="BG304" s="232">
        <f>IF(N304="zákl. přenesená",J304,0)</f>
        <v>0</v>
      </c>
      <c r="BH304" s="232">
        <f>IF(N304="sníž. přenesená",J304,0)</f>
        <v>0</v>
      </c>
      <c r="BI304" s="232">
        <f>IF(N304="nulová",J304,0)</f>
        <v>0</v>
      </c>
      <c r="BJ304" s="19" t="s">
        <v>80</v>
      </c>
      <c r="BK304" s="232">
        <f>ROUND(I304*H304,2)</f>
        <v>0</v>
      </c>
      <c r="BL304" s="19" t="s">
        <v>249</v>
      </c>
      <c r="BM304" s="231" t="s">
        <v>526</v>
      </c>
    </row>
    <row r="305" s="2" customFormat="1">
      <c r="A305" s="40"/>
      <c r="B305" s="41"/>
      <c r="C305" s="42"/>
      <c r="D305" s="233" t="s">
        <v>345</v>
      </c>
      <c r="E305" s="42"/>
      <c r="F305" s="234" t="s">
        <v>518</v>
      </c>
      <c r="G305" s="42"/>
      <c r="H305" s="42"/>
      <c r="I305" s="138"/>
      <c r="J305" s="42"/>
      <c r="K305" s="42"/>
      <c r="L305" s="46"/>
      <c r="M305" s="235"/>
      <c r="N305" s="236"/>
      <c r="O305" s="86"/>
      <c r="P305" s="86"/>
      <c r="Q305" s="86"/>
      <c r="R305" s="86"/>
      <c r="S305" s="86"/>
      <c r="T305" s="87"/>
      <c r="U305" s="40"/>
      <c r="V305" s="40"/>
      <c r="W305" s="40"/>
      <c r="X305" s="40"/>
      <c r="Y305" s="40"/>
      <c r="Z305" s="40"/>
      <c r="AA305" s="40"/>
      <c r="AB305" s="40"/>
      <c r="AC305" s="40"/>
      <c r="AD305" s="40"/>
      <c r="AE305" s="40"/>
      <c r="AT305" s="19" t="s">
        <v>345</v>
      </c>
      <c r="AU305" s="19" t="s">
        <v>82</v>
      </c>
    </row>
    <row r="306" s="2" customFormat="1" ht="16.5" customHeight="1">
      <c r="A306" s="40"/>
      <c r="B306" s="41"/>
      <c r="C306" s="280" t="s">
        <v>527</v>
      </c>
      <c r="D306" s="280" t="s">
        <v>250</v>
      </c>
      <c r="E306" s="281" t="s">
        <v>528</v>
      </c>
      <c r="F306" s="282" t="s">
        <v>529</v>
      </c>
      <c r="G306" s="283" t="s">
        <v>220</v>
      </c>
      <c r="H306" s="284">
        <v>1</v>
      </c>
      <c r="I306" s="285"/>
      <c r="J306" s="286">
        <f>ROUND(I306*H306,2)</f>
        <v>0</v>
      </c>
      <c r="K306" s="282" t="s">
        <v>19</v>
      </c>
      <c r="L306" s="287"/>
      <c r="M306" s="288" t="s">
        <v>19</v>
      </c>
      <c r="N306" s="289" t="s">
        <v>43</v>
      </c>
      <c r="O306" s="86"/>
      <c r="P306" s="229">
        <f>O306*H306</f>
        <v>0</v>
      </c>
      <c r="Q306" s="229">
        <v>0.016</v>
      </c>
      <c r="R306" s="229">
        <f>Q306*H306</f>
        <v>0.016</v>
      </c>
      <c r="S306" s="229">
        <v>0</v>
      </c>
      <c r="T306" s="230">
        <f>S306*H306</f>
        <v>0</v>
      </c>
      <c r="U306" s="40"/>
      <c r="V306" s="40"/>
      <c r="W306" s="40"/>
      <c r="X306" s="40"/>
      <c r="Y306" s="40"/>
      <c r="Z306" s="40"/>
      <c r="AA306" s="40"/>
      <c r="AB306" s="40"/>
      <c r="AC306" s="40"/>
      <c r="AD306" s="40"/>
      <c r="AE306" s="40"/>
      <c r="AR306" s="231" t="s">
        <v>329</v>
      </c>
      <c r="AT306" s="231" t="s">
        <v>250</v>
      </c>
      <c r="AU306" s="231" t="s">
        <v>82</v>
      </c>
      <c r="AY306" s="19" t="s">
        <v>147</v>
      </c>
      <c r="BE306" s="232">
        <f>IF(N306="základní",J306,0)</f>
        <v>0</v>
      </c>
      <c r="BF306" s="232">
        <f>IF(N306="snížená",J306,0)</f>
        <v>0</v>
      </c>
      <c r="BG306" s="232">
        <f>IF(N306="zákl. přenesená",J306,0)</f>
        <v>0</v>
      </c>
      <c r="BH306" s="232">
        <f>IF(N306="sníž. přenesená",J306,0)</f>
        <v>0</v>
      </c>
      <c r="BI306" s="232">
        <f>IF(N306="nulová",J306,0)</f>
        <v>0</v>
      </c>
      <c r="BJ306" s="19" t="s">
        <v>80</v>
      </c>
      <c r="BK306" s="232">
        <f>ROUND(I306*H306,2)</f>
        <v>0</v>
      </c>
      <c r="BL306" s="19" t="s">
        <v>249</v>
      </c>
      <c r="BM306" s="231" t="s">
        <v>530</v>
      </c>
    </row>
    <row r="307" s="2" customFormat="1">
      <c r="A307" s="40"/>
      <c r="B307" s="41"/>
      <c r="C307" s="42"/>
      <c r="D307" s="233" t="s">
        <v>345</v>
      </c>
      <c r="E307" s="42"/>
      <c r="F307" s="234" t="s">
        <v>518</v>
      </c>
      <c r="G307" s="42"/>
      <c r="H307" s="42"/>
      <c r="I307" s="138"/>
      <c r="J307" s="42"/>
      <c r="K307" s="42"/>
      <c r="L307" s="46"/>
      <c r="M307" s="235"/>
      <c r="N307" s="236"/>
      <c r="O307" s="86"/>
      <c r="P307" s="86"/>
      <c r="Q307" s="86"/>
      <c r="R307" s="86"/>
      <c r="S307" s="86"/>
      <c r="T307" s="87"/>
      <c r="U307" s="40"/>
      <c r="V307" s="40"/>
      <c r="W307" s="40"/>
      <c r="X307" s="40"/>
      <c r="Y307" s="40"/>
      <c r="Z307" s="40"/>
      <c r="AA307" s="40"/>
      <c r="AB307" s="40"/>
      <c r="AC307" s="40"/>
      <c r="AD307" s="40"/>
      <c r="AE307" s="40"/>
      <c r="AT307" s="19" t="s">
        <v>345</v>
      </c>
      <c r="AU307" s="19" t="s">
        <v>82</v>
      </c>
    </row>
    <row r="308" s="2" customFormat="1" ht="21.75" customHeight="1">
      <c r="A308" s="40"/>
      <c r="B308" s="41"/>
      <c r="C308" s="220" t="s">
        <v>531</v>
      </c>
      <c r="D308" s="220" t="s">
        <v>149</v>
      </c>
      <c r="E308" s="221" t="s">
        <v>532</v>
      </c>
      <c r="F308" s="222" t="s">
        <v>533</v>
      </c>
      <c r="G308" s="223" t="s">
        <v>220</v>
      </c>
      <c r="H308" s="224">
        <v>11</v>
      </c>
      <c r="I308" s="225"/>
      <c r="J308" s="226">
        <f>ROUND(I308*H308,2)</f>
        <v>0</v>
      </c>
      <c r="K308" s="222" t="s">
        <v>153</v>
      </c>
      <c r="L308" s="46"/>
      <c r="M308" s="227" t="s">
        <v>19</v>
      </c>
      <c r="N308" s="228" t="s">
        <v>43</v>
      </c>
      <c r="O308" s="86"/>
      <c r="P308" s="229">
        <f>O308*H308</f>
        <v>0</v>
      </c>
      <c r="Q308" s="229">
        <v>0</v>
      </c>
      <c r="R308" s="229">
        <f>Q308*H308</f>
        <v>0</v>
      </c>
      <c r="S308" s="229">
        <v>0.024</v>
      </c>
      <c r="T308" s="230">
        <f>S308*H308</f>
        <v>0.26400000000000001</v>
      </c>
      <c r="U308" s="40"/>
      <c r="V308" s="40"/>
      <c r="W308" s="40"/>
      <c r="X308" s="40"/>
      <c r="Y308" s="40"/>
      <c r="Z308" s="40"/>
      <c r="AA308" s="40"/>
      <c r="AB308" s="40"/>
      <c r="AC308" s="40"/>
      <c r="AD308" s="40"/>
      <c r="AE308" s="40"/>
      <c r="AR308" s="231" t="s">
        <v>249</v>
      </c>
      <c r="AT308" s="231" t="s">
        <v>149</v>
      </c>
      <c r="AU308" s="231" t="s">
        <v>82</v>
      </c>
      <c r="AY308" s="19" t="s">
        <v>147</v>
      </c>
      <c r="BE308" s="232">
        <f>IF(N308="základní",J308,0)</f>
        <v>0</v>
      </c>
      <c r="BF308" s="232">
        <f>IF(N308="snížená",J308,0)</f>
        <v>0</v>
      </c>
      <c r="BG308" s="232">
        <f>IF(N308="zákl. přenesená",J308,0)</f>
        <v>0</v>
      </c>
      <c r="BH308" s="232">
        <f>IF(N308="sníž. přenesená",J308,0)</f>
        <v>0</v>
      </c>
      <c r="BI308" s="232">
        <f>IF(N308="nulová",J308,0)</f>
        <v>0</v>
      </c>
      <c r="BJ308" s="19" t="s">
        <v>80</v>
      </c>
      <c r="BK308" s="232">
        <f>ROUND(I308*H308,2)</f>
        <v>0</v>
      </c>
      <c r="BL308" s="19" t="s">
        <v>249</v>
      </c>
      <c r="BM308" s="231" t="s">
        <v>534</v>
      </c>
    </row>
    <row r="309" s="2" customFormat="1">
      <c r="A309" s="40"/>
      <c r="B309" s="41"/>
      <c r="C309" s="42"/>
      <c r="D309" s="233" t="s">
        <v>156</v>
      </c>
      <c r="E309" s="42"/>
      <c r="F309" s="234" t="s">
        <v>535</v>
      </c>
      <c r="G309" s="42"/>
      <c r="H309" s="42"/>
      <c r="I309" s="138"/>
      <c r="J309" s="42"/>
      <c r="K309" s="42"/>
      <c r="L309" s="46"/>
      <c r="M309" s="235"/>
      <c r="N309" s="236"/>
      <c r="O309" s="86"/>
      <c r="P309" s="86"/>
      <c r="Q309" s="86"/>
      <c r="R309" s="86"/>
      <c r="S309" s="86"/>
      <c r="T309" s="87"/>
      <c r="U309" s="40"/>
      <c r="V309" s="40"/>
      <c r="W309" s="40"/>
      <c r="X309" s="40"/>
      <c r="Y309" s="40"/>
      <c r="Z309" s="40"/>
      <c r="AA309" s="40"/>
      <c r="AB309" s="40"/>
      <c r="AC309" s="40"/>
      <c r="AD309" s="40"/>
      <c r="AE309" s="40"/>
      <c r="AT309" s="19" t="s">
        <v>156</v>
      </c>
      <c r="AU309" s="19" t="s">
        <v>82</v>
      </c>
    </row>
    <row r="310" s="14" customFormat="1">
      <c r="A310" s="14"/>
      <c r="B310" s="247"/>
      <c r="C310" s="248"/>
      <c r="D310" s="233" t="s">
        <v>158</v>
      </c>
      <c r="E310" s="249" t="s">
        <v>19</v>
      </c>
      <c r="F310" s="250" t="s">
        <v>83</v>
      </c>
      <c r="G310" s="248"/>
      <c r="H310" s="251">
        <v>11</v>
      </c>
      <c r="I310" s="252"/>
      <c r="J310" s="248"/>
      <c r="K310" s="248"/>
      <c r="L310" s="253"/>
      <c r="M310" s="254"/>
      <c r="N310" s="255"/>
      <c r="O310" s="255"/>
      <c r="P310" s="255"/>
      <c r="Q310" s="255"/>
      <c r="R310" s="255"/>
      <c r="S310" s="255"/>
      <c r="T310" s="256"/>
      <c r="U310" s="14"/>
      <c r="V310" s="14"/>
      <c r="W310" s="14"/>
      <c r="X310" s="14"/>
      <c r="Y310" s="14"/>
      <c r="Z310" s="14"/>
      <c r="AA310" s="14"/>
      <c r="AB310" s="14"/>
      <c r="AC310" s="14"/>
      <c r="AD310" s="14"/>
      <c r="AE310" s="14"/>
      <c r="AT310" s="257" t="s">
        <v>158</v>
      </c>
      <c r="AU310" s="257" t="s">
        <v>82</v>
      </c>
      <c r="AV310" s="14" t="s">
        <v>82</v>
      </c>
      <c r="AW310" s="14" t="s">
        <v>33</v>
      </c>
      <c r="AX310" s="14" t="s">
        <v>80</v>
      </c>
      <c r="AY310" s="257" t="s">
        <v>147</v>
      </c>
    </row>
    <row r="311" s="2" customFormat="1" ht="21.75" customHeight="1">
      <c r="A311" s="40"/>
      <c r="B311" s="41"/>
      <c r="C311" s="220" t="s">
        <v>536</v>
      </c>
      <c r="D311" s="220" t="s">
        <v>149</v>
      </c>
      <c r="E311" s="221" t="s">
        <v>537</v>
      </c>
      <c r="F311" s="222" t="s">
        <v>538</v>
      </c>
      <c r="G311" s="223" t="s">
        <v>186</v>
      </c>
      <c r="H311" s="224">
        <v>0.128</v>
      </c>
      <c r="I311" s="225"/>
      <c r="J311" s="226">
        <f>ROUND(I311*H311,2)</f>
        <v>0</v>
      </c>
      <c r="K311" s="222" t="s">
        <v>153</v>
      </c>
      <c r="L311" s="46"/>
      <c r="M311" s="227" t="s">
        <v>19</v>
      </c>
      <c r="N311" s="228" t="s">
        <v>43</v>
      </c>
      <c r="O311" s="86"/>
      <c r="P311" s="229">
        <f>O311*H311</f>
        <v>0</v>
      </c>
      <c r="Q311" s="229">
        <v>0</v>
      </c>
      <c r="R311" s="229">
        <f>Q311*H311</f>
        <v>0</v>
      </c>
      <c r="S311" s="229">
        <v>0</v>
      </c>
      <c r="T311" s="230">
        <f>S311*H311</f>
        <v>0</v>
      </c>
      <c r="U311" s="40"/>
      <c r="V311" s="40"/>
      <c r="W311" s="40"/>
      <c r="X311" s="40"/>
      <c r="Y311" s="40"/>
      <c r="Z311" s="40"/>
      <c r="AA311" s="40"/>
      <c r="AB311" s="40"/>
      <c r="AC311" s="40"/>
      <c r="AD311" s="40"/>
      <c r="AE311" s="40"/>
      <c r="AR311" s="231" t="s">
        <v>249</v>
      </c>
      <c r="AT311" s="231" t="s">
        <v>149</v>
      </c>
      <c r="AU311" s="231" t="s">
        <v>82</v>
      </c>
      <c r="AY311" s="19" t="s">
        <v>147</v>
      </c>
      <c r="BE311" s="232">
        <f>IF(N311="základní",J311,0)</f>
        <v>0</v>
      </c>
      <c r="BF311" s="232">
        <f>IF(N311="snížená",J311,0)</f>
        <v>0</v>
      </c>
      <c r="BG311" s="232">
        <f>IF(N311="zákl. přenesená",J311,0)</f>
        <v>0</v>
      </c>
      <c r="BH311" s="232">
        <f>IF(N311="sníž. přenesená",J311,0)</f>
        <v>0</v>
      </c>
      <c r="BI311" s="232">
        <f>IF(N311="nulová",J311,0)</f>
        <v>0</v>
      </c>
      <c r="BJ311" s="19" t="s">
        <v>80</v>
      </c>
      <c r="BK311" s="232">
        <f>ROUND(I311*H311,2)</f>
        <v>0</v>
      </c>
      <c r="BL311" s="19" t="s">
        <v>249</v>
      </c>
      <c r="BM311" s="231" t="s">
        <v>539</v>
      </c>
    </row>
    <row r="312" s="2" customFormat="1">
      <c r="A312" s="40"/>
      <c r="B312" s="41"/>
      <c r="C312" s="42"/>
      <c r="D312" s="233" t="s">
        <v>156</v>
      </c>
      <c r="E312" s="42"/>
      <c r="F312" s="234" t="s">
        <v>540</v>
      </c>
      <c r="G312" s="42"/>
      <c r="H312" s="42"/>
      <c r="I312" s="138"/>
      <c r="J312" s="42"/>
      <c r="K312" s="42"/>
      <c r="L312" s="46"/>
      <c r="M312" s="235"/>
      <c r="N312" s="236"/>
      <c r="O312" s="86"/>
      <c r="P312" s="86"/>
      <c r="Q312" s="86"/>
      <c r="R312" s="86"/>
      <c r="S312" s="86"/>
      <c r="T312" s="87"/>
      <c r="U312" s="40"/>
      <c r="V312" s="40"/>
      <c r="W312" s="40"/>
      <c r="X312" s="40"/>
      <c r="Y312" s="40"/>
      <c r="Z312" s="40"/>
      <c r="AA312" s="40"/>
      <c r="AB312" s="40"/>
      <c r="AC312" s="40"/>
      <c r="AD312" s="40"/>
      <c r="AE312" s="40"/>
      <c r="AT312" s="19" t="s">
        <v>156</v>
      </c>
      <c r="AU312" s="19" t="s">
        <v>82</v>
      </c>
    </row>
    <row r="313" s="2" customFormat="1" ht="21.75" customHeight="1">
      <c r="A313" s="40"/>
      <c r="B313" s="41"/>
      <c r="C313" s="220" t="s">
        <v>541</v>
      </c>
      <c r="D313" s="220" t="s">
        <v>149</v>
      </c>
      <c r="E313" s="221" t="s">
        <v>542</v>
      </c>
      <c r="F313" s="222" t="s">
        <v>543</v>
      </c>
      <c r="G313" s="223" t="s">
        <v>186</v>
      </c>
      <c r="H313" s="224">
        <v>0.128</v>
      </c>
      <c r="I313" s="225"/>
      <c r="J313" s="226">
        <f>ROUND(I313*H313,2)</f>
        <v>0</v>
      </c>
      <c r="K313" s="222" t="s">
        <v>153</v>
      </c>
      <c r="L313" s="46"/>
      <c r="M313" s="227" t="s">
        <v>19</v>
      </c>
      <c r="N313" s="228" t="s">
        <v>43</v>
      </c>
      <c r="O313" s="86"/>
      <c r="P313" s="229">
        <f>O313*H313</f>
        <v>0</v>
      </c>
      <c r="Q313" s="229">
        <v>0</v>
      </c>
      <c r="R313" s="229">
        <f>Q313*H313</f>
        <v>0</v>
      </c>
      <c r="S313" s="229">
        <v>0</v>
      </c>
      <c r="T313" s="230">
        <f>S313*H313</f>
        <v>0</v>
      </c>
      <c r="U313" s="40"/>
      <c r="V313" s="40"/>
      <c r="W313" s="40"/>
      <c r="X313" s="40"/>
      <c r="Y313" s="40"/>
      <c r="Z313" s="40"/>
      <c r="AA313" s="40"/>
      <c r="AB313" s="40"/>
      <c r="AC313" s="40"/>
      <c r="AD313" s="40"/>
      <c r="AE313" s="40"/>
      <c r="AR313" s="231" t="s">
        <v>249</v>
      </c>
      <c r="AT313" s="231" t="s">
        <v>149</v>
      </c>
      <c r="AU313" s="231" t="s">
        <v>82</v>
      </c>
      <c r="AY313" s="19" t="s">
        <v>147</v>
      </c>
      <c r="BE313" s="232">
        <f>IF(N313="základní",J313,0)</f>
        <v>0</v>
      </c>
      <c r="BF313" s="232">
        <f>IF(N313="snížená",J313,0)</f>
        <v>0</v>
      </c>
      <c r="BG313" s="232">
        <f>IF(N313="zákl. přenesená",J313,0)</f>
        <v>0</v>
      </c>
      <c r="BH313" s="232">
        <f>IF(N313="sníž. přenesená",J313,0)</f>
        <v>0</v>
      </c>
      <c r="BI313" s="232">
        <f>IF(N313="nulová",J313,0)</f>
        <v>0</v>
      </c>
      <c r="BJ313" s="19" t="s">
        <v>80</v>
      </c>
      <c r="BK313" s="232">
        <f>ROUND(I313*H313,2)</f>
        <v>0</v>
      </c>
      <c r="BL313" s="19" t="s">
        <v>249</v>
      </c>
      <c r="BM313" s="231" t="s">
        <v>544</v>
      </c>
    </row>
    <row r="314" s="2" customFormat="1">
      <c r="A314" s="40"/>
      <c r="B314" s="41"/>
      <c r="C314" s="42"/>
      <c r="D314" s="233" t="s">
        <v>156</v>
      </c>
      <c r="E314" s="42"/>
      <c r="F314" s="234" t="s">
        <v>540</v>
      </c>
      <c r="G314" s="42"/>
      <c r="H314" s="42"/>
      <c r="I314" s="138"/>
      <c r="J314" s="42"/>
      <c r="K314" s="42"/>
      <c r="L314" s="46"/>
      <c r="M314" s="235"/>
      <c r="N314" s="236"/>
      <c r="O314" s="86"/>
      <c r="P314" s="86"/>
      <c r="Q314" s="86"/>
      <c r="R314" s="86"/>
      <c r="S314" s="86"/>
      <c r="T314" s="87"/>
      <c r="U314" s="40"/>
      <c r="V314" s="40"/>
      <c r="W314" s="40"/>
      <c r="X314" s="40"/>
      <c r="Y314" s="40"/>
      <c r="Z314" s="40"/>
      <c r="AA314" s="40"/>
      <c r="AB314" s="40"/>
      <c r="AC314" s="40"/>
      <c r="AD314" s="40"/>
      <c r="AE314" s="40"/>
      <c r="AT314" s="19" t="s">
        <v>156</v>
      </c>
      <c r="AU314" s="19" t="s">
        <v>82</v>
      </c>
    </row>
    <row r="315" s="12" customFormat="1" ht="22.8" customHeight="1">
      <c r="A315" s="12"/>
      <c r="B315" s="204"/>
      <c r="C315" s="205"/>
      <c r="D315" s="206" t="s">
        <v>71</v>
      </c>
      <c r="E315" s="218" t="s">
        <v>545</v>
      </c>
      <c r="F315" s="218" t="s">
        <v>546</v>
      </c>
      <c r="G315" s="205"/>
      <c r="H315" s="205"/>
      <c r="I315" s="208"/>
      <c r="J315" s="219">
        <f>BK315</f>
        <v>0</v>
      </c>
      <c r="K315" s="205"/>
      <c r="L315" s="210"/>
      <c r="M315" s="211"/>
      <c r="N315" s="212"/>
      <c r="O315" s="212"/>
      <c r="P315" s="213">
        <f>SUM(P316:P391)</f>
        <v>0</v>
      </c>
      <c r="Q315" s="212"/>
      <c r="R315" s="213">
        <f>SUM(R316:R391)</f>
        <v>2.2728089999999996</v>
      </c>
      <c r="S315" s="212"/>
      <c r="T315" s="214">
        <f>SUM(T316:T391)</f>
        <v>2.4379549999999997</v>
      </c>
      <c r="U315" s="12"/>
      <c r="V315" s="12"/>
      <c r="W315" s="12"/>
      <c r="X315" s="12"/>
      <c r="Y315" s="12"/>
      <c r="Z315" s="12"/>
      <c r="AA315" s="12"/>
      <c r="AB315" s="12"/>
      <c r="AC315" s="12"/>
      <c r="AD315" s="12"/>
      <c r="AE315" s="12"/>
      <c r="AR315" s="215" t="s">
        <v>82</v>
      </c>
      <c r="AT315" s="216" t="s">
        <v>71</v>
      </c>
      <c r="AU315" s="216" t="s">
        <v>80</v>
      </c>
      <c r="AY315" s="215" t="s">
        <v>147</v>
      </c>
      <c r="BK315" s="217">
        <f>SUM(BK316:BK391)</f>
        <v>0</v>
      </c>
    </row>
    <row r="316" s="2" customFormat="1" ht="16.5" customHeight="1">
      <c r="A316" s="40"/>
      <c r="B316" s="41"/>
      <c r="C316" s="220" t="s">
        <v>547</v>
      </c>
      <c r="D316" s="220" t="s">
        <v>149</v>
      </c>
      <c r="E316" s="221" t="s">
        <v>548</v>
      </c>
      <c r="F316" s="222" t="s">
        <v>549</v>
      </c>
      <c r="G316" s="223" t="s">
        <v>152</v>
      </c>
      <c r="H316" s="224">
        <v>61</v>
      </c>
      <c r="I316" s="225"/>
      <c r="J316" s="226">
        <f>ROUND(I316*H316,2)</f>
        <v>0</v>
      </c>
      <c r="K316" s="222" t="s">
        <v>153</v>
      </c>
      <c r="L316" s="46"/>
      <c r="M316" s="227" t="s">
        <v>19</v>
      </c>
      <c r="N316" s="228" t="s">
        <v>43</v>
      </c>
      <c r="O316" s="86"/>
      <c r="P316" s="229">
        <f>O316*H316</f>
        <v>0</v>
      </c>
      <c r="Q316" s="229">
        <v>0</v>
      </c>
      <c r="R316" s="229">
        <f>Q316*H316</f>
        <v>0</v>
      </c>
      <c r="S316" s="229">
        <v>0</v>
      </c>
      <c r="T316" s="230">
        <f>S316*H316</f>
        <v>0</v>
      </c>
      <c r="U316" s="40"/>
      <c r="V316" s="40"/>
      <c r="W316" s="40"/>
      <c r="X316" s="40"/>
      <c r="Y316" s="40"/>
      <c r="Z316" s="40"/>
      <c r="AA316" s="40"/>
      <c r="AB316" s="40"/>
      <c r="AC316" s="40"/>
      <c r="AD316" s="40"/>
      <c r="AE316" s="40"/>
      <c r="AR316" s="231" t="s">
        <v>249</v>
      </c>
      <c r="AT316" s="231" t="s">
        <v>149</v>
      </c>
      <c r="AU316" s="231" t="s">
        <v>82</v>
      </c>
      <c r="AY316" s="19" t="s">
        <v>147</v>
      </c>
      <c r="BE316" s="232">
        <f>IF(N316="základní",J316,0)</f>
        <v>0</v>
      </c>
      <c r="BF316" s="232">
        <f>IF(N316="snížená",J316,0)</f>
        <v>0</v>
      </c>
      <c r="BG316" s="232">
        <f>IF(N316="zákl. přenesená",J316,0)</f>
        <v>0</v>
      </c>
      <c r="BH316" s="232">
        <f>IF(N316="sníž. přenesená",J316,0)</f>
        <v>0</v>
      </c>
      <c r="BI316" s="232">
        <f>IF(N316="nulová",J316,0)</f>
        <v>0</v>
      </c>
      <c r="BJ316" s="19" t="s">
        <v>80</v>
      </c>
      <c r="BK316" s="232">
        <f>ROUND(I316*H316,2)</f>
        <v>0</v>
      </c>
      <c r="BL316" s="19" t="s">
        <v>249</v>
      </c>
      <c r="BM316" s="231" t="s">
        <v>550</v>
      </c>
    </row>
    <row r="317" s="2" customFormat="1">
      <c r="A317" s="40"/>
      <c r="B317" s="41"/>
      <c r="C317" s="42"/>
      <c r="D317" s="233" t="s">
        <v>156</v>
      </c>
      <c r="E317" s="42"/>
      <c r="F317" s="234" t="s">
        <v>551</v>
      </c>
      <c r="G317" s="42"/>
      <c r="H317" s="42"/>
      <c r="I317" s="138"/>
      <c r="J317" s="42"/>
      <c r="K317" s="42"/>
      <c r="L317" s="46"/>
      <c r="M317" s="235"/>
      <c r="N317" s="236"/>
      <c r="O317" s="86"/>
      <c r="P317" s="86"/>
      <c r="Q317" s="86"/>
      <c r="R317" s="86"/>
      <c r="S317" s="86"/>
      <c r="T317" s="87"/>
      <c r="U317" s="40"/>
      <c r="V317" s="40"/>
      <c r="W317" s="40"/>
      <c r="X317" s="40"/>
      <c r="Y317" s="40"/>
      <c r="Z317" s="40"/>
      <c r="AA317" s="40"/>
      <c r="AB317" s="40"/>
      <c r="AC317" s="40"/>
      <c r="AD317" s="40"/>
      <c r="AE317" s="40"/>
      <c r="AT317" s="19" t="s">
        <v>156</v>
      </c>
      <c r="AU317" s="19" t="s">
        <v>82</v>
      </c>
    </row>
    <row r="318" s="13" customFormat="1">
      <c r="A318" s="13"/>
      <c r="B318" s="237"/>
      <c r="C318" s="238"/>
      <c r="D318" s="233" t="s">
        <v>158</v>
      </c>
      <c r="E318" s="239" t="s">
        <v>19</v>
      </c>
      <c r="F318" s="240" t="s">
        <v>552</v>
      </c>
      <c r="G318" s="238"/>
      <c r="H318" s="239" t="s">
        <v>19</v>
      </c>
      <c r="I318" s="241"/>
      <c r="J318" s="238"/>
      <c r="K318" s="238"/>
      <c r="L318" s="242"/>
      <c r="M318" s="243"/>
      <c r="N318" s="244"/>
      <c r="O318" s="244"/>
      <c r="P318" s="244"/>
      <c r="Q318" s="244"/>
      <c r="R318" s="244"/>
      <c r="S318" s="244"/>
      <c r="T318" s="245"/>
      <c r="U318" s="13"/>
      <c r="V318" s="13"/>
      <c r="W318" s="13"/>
      <c r="X318" s="13"/>
      <c r="Y318" s="13"/>
      <c r="Z318" s="13"/>
      <c r="AA318" s="13"/>
      <c r="AB318" s="13"/>
      <c r="AC318" s="13"/>
      <c r="AD318" s="13"/>
      <c r="AE318" s="13"/>
      <c r="AT318" s="246" t="s">
        <v>158</v>
      </c>
      <c r="AU318" s="246" t="s">
        <v>82</v>
      </c>
      <c r="AV318" s="13" t="s">
        <v>80</v>
      </c>
      <c r="AW318" s="13" t="s">
        <v>33</v>
      </c>
      <c r="AX318" s="13" t="s">
        <v>72</v>
      </c>
      <c r="AY318" s="246" t="s">
        <v>147</v>
      </c>
    </row>
    <row r="319" s="14" customFormat="1">
      <c r="A319" s="14"/>
      <c r="B319" s="247"/>
      <c r="C319" s="248"/>
      <c r="D319" s="233" t="s">
        <v>158</v>
      </c>
      <c r="E319" s="249" t="s">
        <v>19</v>
      </c>
      <c r="F319" s="250" t="s">
        <v>553</v>
      </c>
      <c r="G319" s="248"/>
      <c r="H319" s="251">
        <v>3.1000000000000001</v>
      </c>
      <c r="I319" s="252"/>
      <c r="J319" s="248"/>
      <c r="K319" s="248"/>
      <c r="L319" s="253"/>
      <c r="M319" s="254"/>
      <c r="N319" s="255"/>
      <c r="O319" s="255"/>
      <c r="P319" s="255"/>
      <c r="Q319" s="255"/>
      <c r="R319" s="255"/>
      <c r="S319" s="255"/>
      <c r="T319" s="256"/>
      <c r="U319" s="14"/>
      <c r="V319" s="14"/>
      <c r="W319" s="14"/>
      <c r="X319" s="14"/>
      <c r="Y319" s="14"/>
      <c r="Z319" s="14"/>
      <c r="AA319" s="14"/>
      <c r="AB319" s="14"/>
      <c r="AC319" s="14"/>
      <c r="AD319" s="14"/>
      <c r="AE319" s="14"/>
      <c r="AT319" s="257" t="s">
        <v>158</v>
      </c>
      <c r="AU319" s="257" t="s">
        <v>82</v>
      </c>
      <c r="AV319" s="14" t="s">
        <v>82</v>
      </c>
      <c r="AW319" s="14" t="s">
        <v>33</v>
      </c>
      <c r="AX319" s="14" t="s">
        <v>72</v>
      </c>
      <c r="AY319" s="257" t="s">
        <v>147</v>
      </c>
    </row>
    <row r="320" s="14" customFormat="1">
      <c r="A320" s="14"/>
      <c r="B320" s="247"/>
      <c r="C320" s="248"/>
      <c r="D320" s="233" t="s">
        <v>158</v>
      </c>
      <c r="E320" s="249" t="s">
        <v>19</v>
      </c>
      <c r="F320" s="250" t="s">
        <v>554</v>
      </c>
      <c r="G320" s="248"/>
      <c r="H320" s="251">
        <v>5.9000000000000004</v>
      </c>
      <c r="I320" s="252"/>
      <c r="J320" s="248"/>
      <c r="K320" s="248"/>
      <c r="L320" s="253"/>
      <c r="M320" s="254"/>
      <c r="N320" s="255"/>
      <c r="O320" s="255"/>
      <c r="P320" s="255"/>
      <c r="Q320" s="255"/>
      <c r="R320" s="255"/>
      <c r="S320" s="255"/>
      <c r="T320" s="256"/>
      <c r="U320" s="14"/>
      <c r="V320" s="14"/>
      <c r="W320" s="14"/>
      <c r="X320" s="14"/>
      <c r="Y320" s="14"/>
      <c r="Z320" s="14"/>
      <c r="AA320" s="14"/>
      <c r="AB320" s="14"/>
      <c r="AC320" s="14"/>
      <c r="AD320" s="14"/>
      <c r="AE320" s="14"/>
      <c r="AT320" s="257" t="s">
        <v>158</v>
      </c>
      <c r="AU320" s="257" t="s">
        <v>82</v>
      </c>
      <c r="AV320" s="14" t="s">
        <v>82</v>
      </c>
      <c r="AW320" s="14" t="s">
        <v>33</v>
      </c>
      <c r="AX320" s="14" t="s">
        <v>72</v>
      </c>
      <c r="AY320" s="257" t="s">
        <v>147</v>
      </c>
    </row>
    <row r="321" s="14" customFormat="1">
      <c r="A321" s="14"/>
      <c r="B321" s="247"/>
      <c r="C321" s="248"/>
      <c r="D321" s="233" t="s">
        <v>158</v>
      </c>
      <c r="E321" s="249" t="s">
        <v>19</v>
      </c>
      <c r="F321" s="250" t="s">
        <v>555</v>
      </c>
      <c r="G321" s="248"/>
      <c r="H321" s="251">
        <v>5.7999999999999998</v>
      </c>
      <c r="I321" s="252"/>
      <c r="J321" s="248"/>
      <c r="K321" s="248"/>
      <c r="L321" s="253"/>
      <c r="M321" s="254"/>
      <c r="N321" s="255"/>
      <c r="O321" s="255"/>
      <c r="P321" s="255"/>
      <c r="Q321" s="255"/>
      <c r="R321" s="255"/>
      <c r="S321" s="255"/>
      <c r="T321" s="256"/>
      <c r="U321" s="14"/>
      <c r="V321" s="14"/>
      <c r="W321" s="14"/>
      <c r="X321" s="14"/>
      <c r="Y321" s="14"/>
      <c r="Z321" s="14"/>
      <c r="AA321" s="14"/>
      <c r="AB321" s="14"/>
      <c r="AC321" s="14"/>
      <c r="AD321" s="14"/>
      <c r="AE321" s="14"/>
      <c r="AT321" s="257" t="s">
        <v>158</v>
      </c>
      <c r="AU321" s="257" t="s">
        <v>82</v>
      </c>
      <c r="AV321" s="14" t="s">
        <v>82</v>
      </c>
      <c r="AW321" s="14" t="s">
        <v>33</v>
      </c>
      <c r="AX321" s="14" t="s">
        <v>72</v>
      </c>
      <c r="AY321" s="257" t="s">
        <v>147</v>
      </c>
    </row>
    <row r="322" s="14" customFormat="1">
      <c r="A322" s="14"/>
      <c r="B322" s="247"/>
      <c r="C322" s="248"/>
      <c r="D322" s="233" t="s">
        <v>158</v>
      </c>
      <c r="E322" s="249" t="s">
        <v>19</v>
      </c>
      <c r="F322" s="250" t="s">
        <v>556</v>
      </c>
      <c r="G322" s="248"/>
      <c r="H322" s="251">
        <v>1</v>
      </c>
      <c r="I322" s="252"/>
      <c r="J322" s="248"/>
      <c r="K322" s="248"/>
      <c r="L322" s="253"/>
      <c r="M322" s="254"/>
      <c r="N322" s="255"/>
      <c r="O322" s="255"/>
      <c r="P322" s="255"/>
      <c r="Q322" s="255"/>
      <c r="R322" s="255"/>
      <c r="S322" s="255"/>
      <c r="T322" s="256"/>
      <c r="U322" s="14"/>
      <c r="V322" s="14"/>
      <c r="W322" s="14"/>
      <c r="X322" s="14"/>
      <c r="Y322" s="14"/>
      <c r="Z322" s="14"/>
      <c r="AA322" s="14"/>
      <c r="AB322" s="14"/>
      <c r="AC322" s="14"/>
      <c r="AD322" s="14"/>
      <c r="AE322" s="14"/>
      <c r="AT322" s="257" t="s">
        <v>158</v>
      </c>
      <c r="AU322" s="257" t="s">
        <v>82</v>
      </c>
      <c r="AV322" s="14" t="s">
        <v>82</v>
      </c>
      <c r="AW322" s="14" t="s">
        <v>33</v>
      </c>
      <c r="AX322" s="14" t="s">
        <v>72</v>
      </c>
      <c r="AY322" s="257" t="s">
        <v>147</v>
      </c>
    </row>
    <row r="323" s="14" customFormat="1">
      <c r="A323" s="14"/>
      <c r="B323" s="247"/>
      <c r="C323" s="248"/>
      <c r="D323" s="233" t="s">
        <v>158</v>
      </c>
      <c r="E323" s="249" t="s">
        <v>19</v>
      </c>
      <c r="F323" s="250" t="s">
        <v>557</v>
      </c>
      <c r="G323" s="248"/>
      <c r="H323" s="251">
        <v>1.3999999999999999</v>
      </c>
      <c r="I323" s="252"/>
      <c r="J323" s="248"/>
      <c r="K323" s="248"/>
      <c r="L323" s="253"/>
      <c r="M323" s="254"/>
      <c r="N323" s="255"/>
      <c r="O323" s="255"/>
      <c r="P323" s="255"/>
      <c r="Q323" s="255"/>
      <c r="R323" s="255"/>
      <c r="S323" s="255"/>
      <c r="T323" s="256"/>
      <c r="U323" s="14"/>
      <c r="V323" s="14"/>
      <c r="W323" s="14"/>
      <c r="X323" s="14"/>
      <c r="Y323" s="14"/>
      <c r="Z323" s="14"/>
      <c r="AA323" s="14"/>
      <c r="AB323" s="14"/>
      <c r="AC323" s="14"/>
      <c r="AD323" s="14"/>
      <c r="AE323" s="14"/>
      <c r="AT323" s="257" t="s">
        <v>158</v>
      </c>
      <c r="AU323" s="257" t="s">
        <v>82</v>
      </c>
      <c r="AV323" s="14" t="s">
        <v>82</v>
      </c>
      <c r="AW323" s="14" t="s">
        <v>33</v>
      </c>
      <c r="AX323" s="14" t="s">
        <v>72</v>
      </c>
      <c r="AY323" s="257" t="s">
        <v>147</v>
      </c>
    </row>
    <row r="324" s="15" customFormat="1">
      <c r="A324" s="15"/>
      <c r="B324" s="258"/>
      <c r="C324" s="259"/>
      <c r="D324" s="233" t="s">
        <v>158</v>
      </c>
      <c r="E324" s="260" t="s">
        <v>19</v>
      </c>
      <c r="F324" s="261" t="s">
        <v>175</v>
      </c>
      <c r="G324" s="259"/>
      <c r="H324" s="262">
        <v>17.199999999999999</v>
      </c>
      <c r="I324" s="263"/>
      <c r="J324" s="259"/>
      <c r="K324" s="259"/>
      <c r="L324" s="264"/>
      <c r="M324" s="265"/>
      <c r="N324" s="266"/>
      <c r="O324" s="266"/>
      <c r="P324" s="266"/>
      <c r="Q324" s="266"/>
      <c r="R324" s="266"/>
      <c r="S324" s="266"/>
      <c r="T324" s="267"/>
      <c r="U324" s="15"/>
      <c r="V324" s="15"/>
      <c r="W324" s="15"/>
      <c r="X324" s="15"/>
      <c r="Y324" s="15"/>
      <c r="Z324" s="15"/>
      <c r="AA324" s="15"/>
      <c r="AB324" s="15"/>
      <c r="AC324" s="15"/>
      <c r="AD324" s="15"/>
      <c r="AE324" s="15"/>
      <c r="AT324" s="268" t="s">
        <v>158</v>
      </c>
      <c r="AU324" s="268" t="s">
        <v>82</v>
      </c>
      <c r="AV324" s="15" t="s">
        <v>167</v>
      </c>
      <c r="AW324" s="15" t="s">
        <v>33</v>
      </c>
      <c r="AX324" s="15" t="s">
        <v>72</v>
      </c>
      <c r="AY324" s="268" t="s">
        <v>147</v>
      </c>
    </row>
    <row r="325" s="13" customFormat="1">
      <c r="A325" s="13"/>
      <c r="B325" s="237"/>
      <c r="C325" s="238"/>
      <c r="D325" s="233" t="s">
        <v>158</v>
      </c>
      <c r="E325" s="239" t="s">
        <v>19</v>
      </c>
      <c r="F325" s="240" t="s">
        <v>558</v>
      </c>
      <c r="G325" s="238"/>
      <c r="H325" s="239" t="s">
        <v>19</v>
      </c>
      <c r="I325" s="241"/>
      <c r="J325" s="238"/>
      <c r="K325" s="238"/>
      <c r="L325" s="242"/>
      <c r="M325" s="243"/>
      <c r="N325" s="244"/>
      <c r="O325" s="244"/>
      <c r="P325" s="244"/>
      <c r="Q325" s="244"/>
      <c r="R325" s="244"/>
      <c r="S325" s="244"/>
      <c r="T325" s="245"/>
      <c r="U325" s="13"/>
      <c r="V325" s="13"/>
      <c r="W325" s="13"/>
      <c r="X325" s="13"/>
      <c r="Y325" s="13"/>
      <c r="Z325" s="13"/>
      <c r="AA325" s="13"/>
      <c r="AB325" s="13"/>
      <c r="AC325" s="13"/>
      <c r="AD325" s="13"/>
      <c r="AE325" s="13"/>
      <c r="AT325" s="246" t="s">
        <v>158</v>
      </c>
      <c r="AU325" s="246" t="s">
        <v>82</v>
      </c>
      <c r="AV325" s="13" t="s">
        <v>80</v>
      </c>
      <c r="AW325" s="13" t="s">
        <v>33</v>
      </c>
      <c r="AX325" s="13" t="s">
        <v>72</v>
      </c>
      <c r="AY325" s="246" t="s">
        <v>147</v>
      </c>
    </row>
    <row r="326" s="14" customFormat="1">
      <c r="A326" s="14"/>
      <c r="B326" s="247"/>
      <c r="C326" s="248"/>
      <c r="D326" s="233" t="s">
        <v>158</v>
      </c>
      <c r="E326" s="249" t="s">
        <v>19</v>
      </c>
      <c r="F326" s="250" t="s">
        <v>559</v>
      </c>
      <c r="G326" s="248"/>
      <c r="H326" s="251">
        <v>11.699999999999999</v>
      </c>
      <c r="I326" s="252"/>
      <c r="J326" s="248"/>
      <c r="K326" s="248"/>
      <c r="L326" s="253"/>
      <c r="M326" s="254"/>
      <c r="N326" s="255"/>
      <c r="O326" s="255"/>
      <c r="P326" s="255"/>
      <c r="Q326" s="255"/>
      <c r="R326" s="255"/>
      <c r="S326" s="255"/>
      <c r="T326" s="256"/>
      <c r="U326" s="14"/>
      <c r="V326" s="14"/>
      <c r="W326" s="14"/>
      <c r="X326" s="14"/>
      <c r="Y326" s="14"/>
      <c r="Z326" s="14"/>
      <c r="AA326" s="14"/>
      <c r="AB326" s="14"/>
      <c r="AC326" s="14"/>
      <c r="AD326" s="14"/>
      <c r="AE326" s="14"/>
      <c r="AT326" s="257" t="s">
        <v>158</v>
      </c>
      <c r="AU326" s="257" t="s">
        <v>82</v>
      </c>
      <c r="AV326" s="14" t="s">
        <v>82</v>
      </c>
      <c r="AW326" s="14" t="s">
        <v>33</v>
      </c>
      <c r="AX326" s="14" t="s">
        <v>72</v>
      </c>
      <c r="AY326" s="257" t="s">
        <v>147</v>
      </c>
    </row>
    <row r="327" s="14" customFormat="1">
      <c r="A327" s="14"/>
      <c r="B327" s="247"/>
      <c r="C327" s="248"/>
      <c r="D327" s="233" t="s">
        <v>158</v>
      </c>
      <c r="E327" s="249" t="s">
        <v>19</v>
      </c>
      <c r="F327" s="250" t="s">
        <v>560</v>
      </c>
      <c r="G327" s="248"/>
      <c r="H327" s="251">
        <v>7.2999999999999998</v>
      </c>
      <c r="I327" s="252"/>
      <c r="J327" s="248"/>
      <c r="K327" s="248"/>
      <c r="L327" s="253"/>
      <c r="M327" s="254"/>
      <c r="N327" s="255"/>
      <c r="O327" s="255"/>
      <c r="P327" s="255"/>
      <c r="Q327" s="255"/>
      <c r="R327" s="255"/>
      <c r="S327" s="255"/>
      <c r="T327" s="256"/>
      <c r="U327" s="14"/>
      <c r="V327" s="14"/>
      <c r="W327" s="14"/>
      <c r="X327" s="14"/>
      <c r="Y327" s="14"/>
      <c r="Z327" s="14"/>
      <c r="AA327" s="14"/>
      <c r="AB327" s="14"/>
      <c r="AC327" s="14"/>
      <c r="AD327" s="14"/>
      <c r="AE327" s="14"/>
      <c r="AT327" s="257" t="s">
        <v>158</v>
      </c>
      <c r="AU327" s="257" t="s">
        <v>82</v>
      </c>
      <c r="AV327" s="14" t="s">
        <v>82</v>
      </c>
      <c r="AW327" s="14" t="s">
        <v>33</v>
      </c>
      <c r="AX327" s="14" t="s">
        <v>72</v>
      </c>
      <c r="AY327" s="257" t="s">
        <v>147</v>
      </c>
    </row>
    <row r="328" s="14" customFormat="1">
      <c r="A328" s="14"/>
      <c r="B328" s="247"/>
      <c r="C328" s="248"/>
      <c r="D328" s="233" t="s">
        <v>158</v>
      </c>
      <c r="E328" s="249" t="s">
        <v>19</v>
      </c>
      <c r="F328" s="250" t="s">
        <v>561</v>
      </c>
      <c r="G328" s="248"/>
      <c r="H328" s="251">
        <v>24.800000000000001</v>
      </c>
      <c r="I328" s="252"/>
      <c r="J328" s="248"/>
      <c r="K328" s="248"/>
      <c r="L328" s="253"/>
      <c r="M328" s="254"/>
      <c r="N328" s="255"/>
      <c r="O328" s="255"/>
      <c r="P328" s="255"/>
      <c r="Q328" s="255"/>
      <c r="R328" s="255"/>
      <c r="S328" s="255"/>
      <c r="T328" s="256"/>
      <c r="U328" s="14"/>
      <c r="V328" s="14"/>
      <c r="W328" s="14"/>
      <c r="X328" s="14"/>
      <c r="Y328" s="14"/>
      <c r="Z328" s="14"/>
      <c r="AA328" s="14"/>
      <c r="AB328" s="14"/>
      <c r="AC328" s="14"/>
      <c r="AD328" s="14"/>
      <c r="AE328" s="14"/>
      <c r="AT328" s="257" t="s">
        <v>158</v>
      </c>
      <c r="AU328" s="257" t="s">
        <v>82</v>
      </c>
      <c r="AV328" s="14" t="s">
        <v>82</v>
      </c>
      <c r="AW328" s="14" t="s">
        <v>33</v>
      </c>
      <c r="AX328" s="14" t="s">
        <v>72</v>
      </c>
      <c r="AY328" s="257" t="s">
        <v>147</v>
      </c>
    </row>
    <row r="329" s="15" customFormat="1">
      <c r="A329" s="15"/>
      <c r="B329" s="258"/>
      <c r="C329" s="259"/>
      <c r="D329" s="233" t="s">
        <v>158</v>
      </c>
      <c r="E329" s="260" t="s">
        <v>19</v>
      </c>
      <c r="F329" s="261" t="s">
        <v>175</v>
      </c>
      <c r="G329" s="259"/>
      <c r="H329" s="262">
        <v>43.799999999999997</v>
      </c>
      <c r="I329" s="263"/>
      <c r="J329" s="259"/>
      <c r="K329" s="259"/>
      <c r="L329" s="264"/>
      <c r="M329" s="265"/>
      <c r="N329" s="266"/>
      <c r="O329" s="266"/>
      <c r="P329" s="266"/>
      <c r="Q329" s="266"/>
      <c r="R329" s="266"/>
      <c r="S329" s="266"/>
      <c r="T329" s="267"/>
      <c r="U329" s="15"/>
      <c r="V329" s="15"/>
      <c r="W329" s="15"/>
      <c r="X329" s="15"/>
      <c r="Y329" s="15"/>
      <c r="Z329" s="15"/>
      <c r="AA329" s="15"/>
      <c r="AB329" s="15"/>
      <c r="AC329" s="15"/>
      <c r="AD329" s="15"/>
      <c r="AE329" s="15"/>
      <c r="AT329" s="268" t="s">
        <v>158</v>
      </c>
      <c r="AU329" s="268" t="s">
        <v>82</v>
      </c>
      <c r="AV329" s="15" t="s">
        <v>167</v>
      </c>
      <c r="AW329" s="15" t="s">
        <v>33</v>
      </c>
      <c r="AX329" s="15" t="s">
        <v>72</v>
      </c>
      <c r="AY329" s="268" t="s">
        <v>147</v>
      </c>
    </row>
    <row r="330" s="16" customFormat="1">
      <c r="A330" s="16"/>
      <c r="B330" s="269"/>
      <c r="C330" s="270"/>
      <c r="D330" s="233" t="s">
        <v>158</v>
      </c>
      <c r="E330" s="271" t="s">
        <v>19</v>
      </c>
      <c r="F330" s="272" t="s">
        <v>177</v>
      </c>
      <c r="G330" s="270"/>
      <c r="H330" s="273">
        <v>61</v>
      </c>
      <c r="I330" s="274"/>
      <c r="J330" s="270"/>
      <c r="K330" s="270"/>
      <c r="L330" s="275"/>
      <c r="M330" s="276"/>
      <c r="N330" s="277"/>
      <c r="O330" s="277"/>
      <c r="P330" s="277"/>
      <c r="Q330" s="277"/>
      <c r="R330" s="277"/>
      <c r="S330" s="277"/>
      <c r="T330" s="278"/>
      <c r="U330" s="16"/>
      <c r="V330" s="16"/>
      <c r="W330" s="16"/>
      <c r="X330" s="16"/>
      <c r="Y330" s="16"/>
      <c r="Z330" s="16"/>
      <c r="AA330" s="16"/>
      <c r="AB330" s="16"/>
      <c r="AC330" s="16"/>
      <c r="AD330" s="16"/>
      <c r="AE330" s="16"/>
      <c r="AT330" s="279" t="s">
        <v>158</v>
      </c>
      <c r="AU330" s="279" t="s">
        <v>82</v>
      </c>
      <c r="AV330" s="16" t="s">
        <v>154</v>
      </c>
      <c r="AW330" s="16" t="s">
        <v>33</v>
      </c>
      <c r="AX330" s="16" t="s">
        <v>80</v>
      </c>
      <c r="AY330" s="279" t="s">
        <v>147</v>
      </c>
    </row>
    <row r="331" s="2" customFormat="1" ht="16.5" customHeight="1">
      <c r="A331" s="40"/>
      <c r="B331" s="41"/>
      <c r="C331" s="220" t="s">
        <v>562</v>
      </c>
      <c r="D331" s="220" t="s">
        <v>149</v>
      </c>
      <c r="E331" s="221" t="s">
        <v>563</v>
      </c>
      <c r="F331" s="222" t="s">
        <v>564</v>
      </c>
      <c r="G331" s="223" t="s">
        <v>152</v>
      </c>
      <c r="H331" s="224">
        <v>61</v>
      </c>
      <c r="I331" s="225"/>
      <c r="J331" s="226">
        <f>ROUND(I331*H331,2)</f>
        <v>0</v>
      </c>
      <c r="K331" s="222" t="s">
        <v>153</v>
      </c>
      <c r="L331" s="46"/>
      <c r="M331" s="227" t="s">
        <v>19</v>
      </c>
      <c r="N331" s="228" t="s">
        <v>43</v>
      </c>
      <c r="O331" s="86"/>
      <c r="P331" s="229">
        <f>O331*H331</f>
        <v>0</v>
      </c>
      <c r="Q331" s="229">
        <v>0.00029999999999999997</v>
      </c>
      <c r="R331" s="229">
        <f>Q331*H331</f>
        <v>0.018299999999999997</v>
      </c>
      <c r="S331" s="229">
        <v>0</v>
      </c>
      <c r="T331" s="230">
        <f>S331*H331</f>
        <v>0</v>
      </c>
      <c r="U331" s="40"/>
      <c r="V331" s="40"/>
      <c r="W331" s="40"/>
      <c r="X331" s="40"/>
      <c r="Y331" s="40"/>
      <c r="Z331" s="40"/>
      <c r="AA331" s="40"/>
      <c r="AB331" s="40"/>
      <c r="AC331" s="40"/>
      <c r="AD331" s="40"/>
      <c r="AE331" s="40"/>
      <c r="AR331" s="231" t="s">
        <v>249</v>
      </c>
      <c r="AT331" s="231" t="s">
        <v>149</v>
      </c>
      <c r="AU331" s="231" t="s">
        <v>82</v>
      </c>
      <c r="AY331" s="19" t="s">
        <v>147</v>
      </c>
      <c r="BE331" s="232">
        <f>IF(N331="základní",J331,0)</f>
        <v>0</v>
      </c>
      <c r="BF331" s="232">
        <f>IF(N331="snížená",J331,0)</f>
        <v>0</v>
      </c>
      <c r="BG331" s="232">
        <f>IF(N331="zákl. přenesená",J331,0)</f>
        <v>0</v>
      </c>
      <c r="BH331" s="232">
        <f>IF(N331="sníž. přenesená",J331,0)</f>
        <v>0</v>
      </c>
      <c r="BI331" s="232">
        <f>IF(N331="nulová",J331,0)</f>
        <v>0</v>
      </c>
      <c r="BJ331" s="19" t="s">
        <v>80</v>
      </c>
      <c r="BK331" s="232">
        <f>ROUND(I331*H331,2)</f>
        <v>0</v>
      </c>
      <c r="BL331" s="19" t="s">
        <v>249</v>
      </c>
      <c r="BM331" s="231" t="s">
        <v>565</v>
      </c>
    </row>
    <row r="332" s="2" customFormat="1">
      <c r="A332" s="40"/>
      <c r="B332" s="41"/>
      <c r="C332" s="42"/>
      <c r="D332" s="233" t="s">
        <v>156</v>
      </c>
      <c r="E332" s="42"/>
      <c r="F332" s="234" t="s">
        <v>551</v>
      </c>
      <c r="G332" s="42"/>
      <c r="H332" s="42"/>
      <c r="I332" s="138"/>
      <c r="J332" s="42"/>
      <c r="K332" s="42"/>
      <c r="L332" s="46"/>
      <c r="M332" s="235"/>
      <c r="N332" s="236"/>
      <c r="O332" s="86"/>
      <c r="P332" s="86"/>
      <c r="Q332" s="86"/>
      <c r="R332" s="86"/>
      <c r="S332" s="86"/>
      <c r="T332" s="87"/>
      <c r="U332" s="40"/>
      <c r="V332" s="40"/>
      <c r="W332" s="40"/>
      <c r="X332" s="40"/>
      <c r="Y332" s="40"/>
      <c r="Z332" s="40"/>
      <c r="AA332" s="40"/>
      <c r="AB332" s="40"/>
      <c r="AC332" s="40"/>
      <c r="AD332" s="40"/>
      <c r="AE332" s="40"/>
      <c r="AT332" s="19" t="s">
        <v>156</v>
      </c>
      <c r="AU332" s="19" t="s">
        <v>82</v>
      </c>
    </row>
    <row r="333" s="2" customFormat="1" ht="21.75" customHeight="1">
      <c r="A333" s="40"/>
      <c r="B333" s="41"/>
      <c r="C333" s="220" t="s">
        <v>566</v>
      </c>
      <c r="D333" s="220" t="s">
        <v>149</v>
      </c>
      <c r="E333" s="221" t="s">
        <v>567</v>
      </c>
      <c r="F333" s="222" t="s">
        <v>568</v>
      </c>
      <c r="G333" s="223" t="s">
        <v>152</v>
      </c>
      <c r="H333" s="224">
        <v>61</v>
      </c>
      <c r="I333" s="225"/>
      <c r="J333" s="226">
        <f>ROUND(I333*H333,2)</f>
        <v>0</v>
      </c>
      <c r="K333" s="222" t="s">
        <v>153</v>
      </c>
      <c r="L333" s="46"/>
      <c r="M333" s="227" t="s">
        <v>19</v>
      </c>
      <c r="N333" s="228" t="s">
        <v>43</v>
      </c>
      <c r="O333" s="86"/>
      <c r="P333" s="229">
        <f>O333*H333</f>
        <v>0</v>
      </c>
      <c r="Q333" s="229">
        <v>0.0075799999999999999</v>
      </c>
      <c r="R333" s="229">
        <f>Q333*H333</f>
        <v>0.46238000000000001</v>
      </c>
      <c r="S333" s="229">
        <v>0</v>
      </c>
      <c r="T333" s="230">
        <f>S333*H333</f>
        <v>0</v>
      </c>
      <c r="U333" s="40"/>
      <c r="V333" s="40"/>
      <c r="W333" s="40"/>
      <c r="X333" s="40"/>
      <c r="Y333" s="40"/>
      <c r="Z333" s="40"/>
      <c r="AA333" s="40"/>
      <c r="AB333" s="40"/>
      <c r="AC333" s="40"/>
      <c r="AD333" s="40"/>
      <c r="AE333" s="40"/>
      <c r="AR333" s="231" t="s">
        <v>249</v>
      </c>
      <c r="AT333" s="231" t="s">
        <v>149</v>
      </c>
      <c r="AU333" s="231" t="s">
        <v>82</v>
      </c>
      <c r="AY333" s="19" t="s">
        <v>147</v>
      </c>
      <c r="BE333" s="232">
        <f>IF(N333="základní",J333,0)</f>
        <v>0</v>
      </c>
      <c r="BF333" s="232">
        <f>IF(N333="snížená",J333,0)</f>
        <v>0</v>
      </c>
      <c r="BG333" s="232">
        <f>IF(N333="zákl. přenesená",J333,0)</f>
        <v>0</v>
      </c>
      <c r="BH333" s="232">
        <f>IF(N333="sníž. přenesená",J333,0)</f>
        <v>0</v>
      </c>
      <c r="BI333" s="232">
        <f>IF(N333="nulová",J333,0)</f>
        <v>0</v>
      </c>
      <c r="BJ333" s="19" t="s">
        <v>80</v>
      </c>
      <c r="BK333" s="232">
        <f>ROUND(I333*H333,2)</f>
        <v>0</v>
      </c>
      <c r="BL333" s="19" t="s">
        <v>249</v>
      </c>
      <c r="BM333" s="231" t="s">
        <v>569</v>
      </c>
    </row>
    <row r="334" s="2" customFormat="1">
      <c r="A334" s="40"/>
      <c r="B334" s="41"/>
      <c r="C334" s="42"/>
      <c r="D334" s="233" t="s">
        <v>156</v>
      </c>
      <c r="E334" s="42"/>
      <c r="F334" s="234" t="s">
        <v>551</v>
      </c>
      <c r="G334" s="42"/>
      <c r="H334" s="42"/>
      <c r="I334" s="138"/>
      <c r="J334" s="42"/>
      <c r="K334" s="42"/>
      <c r="L334" s="46"/>
      <c r="M334" s="235"/>
      <c r="N334" s="236"/>
      <c r="O334" s="86"/>
      <c r="P334" s="86"/>
      <c r="Q334" s="86"/>
      <c r="R334" s="86"/>
      <c r="S334" s="86"/>
      <c r="T334" s="87"/>
      <c r="U334" s="40"/>
      <c r="V334" s="40"/>
      <c r="W334" s="40"/>
      <c r="X334" s="40"/>
      <c r="Y334" s="40"/>
      <c r="Z334" s="40"/>
      <c r="AA334" s="40"/>
      <c r="AB334" s="40"/>
      <c r="AC334" s="40"/>
      <c r="AD334" s="40"/>
      <c r="AE334" s="40"/>
      <c r="AT334" s="19" t="s">
        <v>156</v>
      </c>
      <c r="AU334" s="19" t="s">
        <v>82</v>
      </c>
    </row>
    <row r="335" s="2" customFormat="1" ht="16.5" customHeight="1">
      <c r="A335" s="40"/>
      <c r="B335" s="41"/>
      <c r="C335" s="220" t="s">
        <v>570</v>
      </c>
      <c r="D335" s="220" t="s">
        <v>149</v>
      </c>
      <c r="E335" s="221" t="s">
        <v>571</v>
      </c>
      <c r="F335" s="222" t="s">
        <v>572</v>
      </c>
      <c r="G335" s="223" t="s">
        <v>258</v>
      </c>
      <c r="H335" s="224">
        <v>86.5</v>
      </c>
      <c r="I335" s="225"/>
      <c r="J335" s="226">
        <f>ROUND(I335*H335,2)</f>
        <v>0</v>
      </c>
      <c r="K335" s="222" t="s">
        <v>153</v>
      </c>
      <c r="L335" s="46"/>
      <c r="M335" s="227" t="s">
        <v>19</v>
      </c>
      <c r="N335" s="228" t="s">
        <v>43</v>
      </c>
      <c r="O335" s="86"/>
      <c r="P335" s="229">
        <f>O335*H335</f>
        <v>0</v>
      </c>
      <c r="Q335" s="229">
        <v>0</v>
      </c>
      <c r="R335" s="229">
        <f>Q335*H335</f>
        <v>0</v>
      </c>
      <c r="S335" s="229">
        <v>0.0032499999999999999</v>
      </c>
      <c r="T335" s="230">
        <f>S335*H335</f>
        <v>0.28112500000000001</v>
      </c>
      <c r="U335" s="40"/>
      <c r="V335" s="40"/>
      <c r="W335" s="40"/>
      <c r="X335" s="40"/>
      <c r="Y335" s="40"/>
      <c r="Z335" s="40"/>
      <c r="AA335" s="40"/>
      <c r="AB335" s="40"/>
      <c r="AC335" s="40"/>
      <c r="AD335" s="40"/>
      <c r="AE335" s="40"/>
      <c r="AR335" s="231" t="s">
        <v>249</v>
      </c>
      <c r="AT335" s="231" t="s">
        <v>149</v>
      </c>
      <c r="AU335" s="231" t="s">
        <v>82</v>
      </c>
      <c r="AY335" s="19" t="s">
        <v>147</v>
      </c>
      <c r="BE335" s="232">
        <f>IF(N335="základní",J335,0)</f>
        <v>0</v>
      </c>
      <c r="BF335" s="232">
        <f>IF(N335="snížená",J335,0)</f>
        <v>0</v>
      </c>
      <c r="BG335" s="232">
        <f>IF(N335="zákl. přenesená",J335,0)</f>
        <v>0</v>
      </c>
      <c r="BH335" s="232">
        <f>IF(N335="sníž. přenesená",J335,0)</f>
        <v>0</v>
      </c>
      <c r="BI335" s="232">
        <f>IF(N335="nulová",J335,0)</f>
        <v>0</v>
      </c>
      <c r="BJ335" s="19" t="s">
        <v>80</v>
      </c>
      <c r="BK335" s="232">
        <f>ROUND(I335*H335,2)</f>
        <v>0</v>
      </c>
      <c r="BL335" s="19" t="s">
        <v>249</v>
      </c>
      <c r="BM335" s="231" t="s">
        <v>573</v>
      </c>
    </row>
    <row r="336" s="13" customFormat="1">
      <c r="A336" s="13"/>
      <c r="B336" s="237"/>
      <c r="C336" s="238"/>
      <c r="D336" s="233" t="s">
        <v>158</v>
      </c>
      <c r="E336" s="239" t="s">
        <v>19</v>
      </c>
      <c r="F336" s="240" t="s">
        <v>574</v>
      </c>
      <c r="G336" s="238"/>
      <c r="H336" s="239" t="s">
        <v>19</v>
      </c>
      <c r="I336" s="241"/>
      <c r="J336" s="238"/>
      <c r="K336" s="238"/>
      <c r="L336" s="242"/>
      <c r="M336" s="243"/>
      <c r="N336" s="244"/>
      <c r="O336" s="244"/>
      <c r="P336" s="244"/>
      <c r="Q336" s="244"/>
      <c r="R336" s="244"/>
      <c r="S336" s="244"/>
      <c r="T336" s="245"/>
      <c r="U336" s="13"/>
      <c r="V336" s="13"/>
      <c r="W336" s="13"/>
      <c r="X336" s="13"/>
      <c r="Y336" s="13"/>
      <c r="Z336" s="13"/>
      <c r="AA336" s="13"/>
      <c r="AB336" s="13"/>
      <c r="AC336" s="13"/>
      <c r="AD336" s="13"/>
      <c r="AE336" s="13"/>
      <c r="AT336" s="246" t="s">
        <v>158</v>
      </c>
      <c r="AU336" s="246" t="s">
        <v>82</v>
      </c>
      <c r="AV336" s="13" t="s">
        <v>80</v>
      </c>
      <c r="AW336" s="13" t="s">
        <v>33</v>
      </c>
      <c r="AX336" s="13" t="s">
        <v>72</v>
      </c>
      <c r="AY336" s="246" t="s">
        <v>147</v>
      </c>
    </row>
    <row r="337" s="14" customFormat="1">
      <c r="A337" s="14"/>
      <c r="B337" s="247"/>
      <c r="C337" s="248"/>
      <c r="D337" s="233" t="s">
        <v>158</v>
      </c>
      <c r="E337" s="249" t="s">
        <v>19</v>
      </c>
      <c r="F337" s="250" t="s">
        <v>575</v>
      </c>
      <c r="G337" s="248"/>
      <c r="H337" s="251">
        <v>86.5</v>
      </c>
      <c r="I337" s="252"/>
      <c r="J337" s="248"/>
      <c r="K337" s="248"/>
      <c r="L337" s="253"/>
      <c r="M337" s="254"/>
      <c r="N337" s="255"/>
      <c r="O337" s="255"/>
      <c r="P337" s="255"/>
      <c r="Q337" s="255"/>
      <c r="R337" s="255"/>
      <c r="S337" s="255"/>
      <c r="T337" s="256"/>
      <c r="U337" s="14"/>
      <c r="V337" s="14"/>
      <c r="W337" s="14"/>
      <c r="X337" s="14"/>
      <c r="Y337" s="14"/>
      <c r="Z337" s="14"/>
      <c r="AA337" s="14"/>
      <c r="AB337" s="14"/>
      <c r="AC337" s="14"/>
      <c r="AD337" s="14"/>
      <c r="AE337" s="14"/>
      <c r="AT337" s="257" t="s">
        <v>158</v>
      </c>
      <c r="AU337" s="257" t="s">
        <v>82</v>
      </c>
      <c r="AV337" s="14" t="s">
        <v>82</v>
      </c>
      <c r="AW337" s="14" t="s">
        <v>33</v>
      </c>
      <c r="AX337" s="14" t="s">
        <v>80</v>
      </c>
      <c r="AY337" s="257" t="s">
        <v>147</v>
      </c>
    </row>
    <row r="338" s="2" customFormat="1" ht="16.5" customHeight="1">
      <c r="A338" s="40"/>
      <c r="B338" s="41"/>
      <c r="C338" s="220" t="s">
        <v>576</v>
      </c>
      <c r="D338" s="220" t="s">
        <v>149</v>
      </c>
      <c r="E338" s="221" t="s">
        <v>577</v>
      </c>
      <c r="F338" s="222" t="s">
        <v>578</v>
      </c>
      <c r="G338" s="223" t="s">
        <v>258</v>
      </c>
      <c r="H338" s="224">
        <v>53</v>
      </c>
      <c r="I338" s="225"/>
      <c r="J338" s="226">
        <f>ROUND(I338*H338,2)</f>
        <v>0</v>
      </c>
      <c r="K338" s="222" t="s">
        <v>153</v>
      </c>
      <c r="L338" s="46"/>
      <c r="M338" s="227" t="s">
        <v>19</v>
      </c>
      <c r="N338" s="228" t="s">
        <v>43</v>
      </c>
      <c r="O338" s="86"/>
      <c r="P338" s="229">
        <f>O338*H338</f>
        <v>0</v>
      </c>
      <c r="Q338" s="229">
        <v>0.00042999999999999999</v>
      </c>
      <c r="R338" s="229">
        <f>Q338*H338</f>
        <v>0.022789999999999998</v>
      </c>
      <c r="S338" s="229">
        <v>0</v>
      </c>
      <c r="T338" s="230">
        <f>S338*H338</f>
        <v>0</v>
      </c>
      <c r="U338" s="40"/>
      <c r="V338" s="40"/>
      <c r="W338" s="40"/>
      <c r="X338" s="40"/>
      <c r="Y338" s="40"/>
      <c r="Z338" s="40"/>
      <c r="AA338" s="40"/>
      <c r="AB338" s="40"/>
      <c r="AC338" s="40"/>
      <c r="AD338" s="40"/>
      <c r="AE338" s="40"/>
      <c r="AR338" s="231" t="s">
        <v>249</v>
      </c>
      <c r="AT338" s="231" t="s">
        <v>149</v>
      </c>
      <c r="AU338" s="231" t="s">
        <v>82</v>
      </c>
      <c r="AY338" s="19" t="s">
        <v>147</v>
      </c>
      <c r="BE338" s="232">
        <f>IF(N338="základní",J338,0)</f>
        <v>0</v>
      </c>
      <c r="BF338" s="232">
        <f>IF(N338="snížená",J338,0)</f>
        <v>0</v>
      </c>
      <c r="BG338" s="232">
        <f>IF(N338="zákl. přenesená",J338,0)</f>
        <v>0</v>
      </c>
      <c r="BH338" s="232">
        <f>IF(N338="sníž. přenesená",J338,0)</f>
        <v>0</v>
      </c>
      <c r="BI338" s="232">
        <f>IF(N338="nulová",J338,0)</f>
        <v>0</v>
      </c>
      <c r="BJ338" s="19" t="s">
        <v>80</v>
      </c>
      <c r="BK338" s="232">
        <f>ROUND(I338*H338,2)</f>
        <v>0</v>
      </c>
      <c r="BL338" s="19" t="s">
        <v>249</v>
      </c>
      <c r="BM338" s="231" t="s">
        <v>579</v>
      </c>
    </row>
    <row r="339" s="14" customFormat="1">
      <c r="A339" s="14"/>
      <c r="B339" s="247"/>
      <c r="C339" s="248"/>
      <c r="D339" s="233" t="s">
        <v>158</v>
      </c>
      <c r="E339" s="249" t="s">
        <v>19</v>
      </c>
      <c r="F339" s="250" t="s">
        <v>580</v>
      </c>
      <c r="G339" s="248"/>
      <c r="H339" s="251">
        <v>53</v>
      </c>
      <c r="I339" s="252"/>
      <c r="J339" s="248"/>
      <c r="K339" s="248"/>
      <c r="L339" s="253"/>
      <c r="M339" s="254"/>
      <c r="N339" s="255"/>
      <c r="O339" s="255"/>
      <c r="P339" s="255"/>
      <c r="Q339" s="255"/>
      <c r="R339" s="255"/>
      <c r="S339" s="255"/>
      <c r="T339" s="256"/>
      <c r="U339" s="14"/>
      <c r="V339" s="14"/>
      <c r="W339" s="14"/>
      <c r="X339" s="14"/>
      <c r="Y339" s="14"/>
      <c r="Z339" s="14"/>
      <c r="AA339" s="14"/>
      <c r="AB339" s="14"/>
      <c r="AC339" s="14"/>
      <c r="AD339" s="14"/>
      <c r="AE339" s="14"/>
      <c r="AT339" s="257" t="s">
        <v>158</v>
      </c>
      <c r="AU339" s="257" t="s">
        <v>82</v>
      </c>
      <c r="AV339" s="14" t="s">
        <v>82</v>
      </c>
      <c r="AW339" s="14" t="s">
        <v>33</v>
      </c>
      <c r="AX339" s="14" t="s">
        <v>80</v>
      </c>
      <c r="AY339" s="257" t="s">
        <v>147</v>
      </c>
    </row>
    <row r="340" s="2" customFormat="1" ht="16.5" customHeight="1">
      <c r="A340" s="40"/>
      <c r="B340" s="41"/>
      <c r="C340" s="280" t="s">
        <v>581</v>
      </c>
      <c r="D340" s="280" t="s">
        <v>250</v>
      </c>
      <c r="E340" s="281" t="s">
        <v>582</v>
      </c>
      <c r="F340" s="282" t="s">
        <v>583</v>
      </c>
      <c r="G340" s="283" t="s">
        <v>258</v>
      </c>
      <c r="H340" s="284">
        <v>58.299999999999997</v>
      </c>
      <c r="I340" s="285"/>
      <c r="J340" s="286">
        <f>ROUND(I340*H340,2)</f>
        <v>0</v>
      </c>
      <c r="K340" s="282" t="s">
        <v>153</v>
      </c>
      <c r="L340" s="287"/>
      <c r="M340" s="288" t="s">
        <v>19</v>
      </c>
      <c r="N340" s="289" t="s">
        <v>43</v>
      </c>
      <c r="O340" s="86"/>
      <c r="P340" s="229">
        <f>O340*H340</f>
        <v>0</v>
      </c>
      <c r="Q340" s="229">
        <v>0.00038999999999999999</v>
      </c>
      <c r="R340" s="229">
        <f>Q340*H340</f>
        <v>0.022736999999999997</v>
      </c>
      <c r="S340" s="229">
        <v>0</v>
      </c>
      <c r="T340" s="230">
        <f>S340*H340</f>
        <v>0</v>
      </c>
      <c r="U340" s="40"/>
      <c r="V340" s="40"/>
      <c r="W340" s="40"/>
      <c r="X340" s="40"/>
      <c r="Y340" s="40"/>
      <c r="Z340" s="40"/>
      <c r="AA340" s="40"/>
      <c r="AB340" s="40"/>
      <c r="AC340" s="40"/>
      <c r="AD340" s="40"/>
      <c r="AE340" s="40"/>
      <c r="AR340" s="231" t="s">
        <v>329</v>
      </c>
      <c r="AT340" s="231" t="s">
        <v>250</v>
      </c>
      <c r="AU340" s="231" t="s">
        <v>82</v>
      </c>
      <c r="AY340" s="19" t="s">
        <v>147</v>
      </c>
      <c r="BE340" s="232">
        <f>IF(N340="základní",J340,0)</f>
        <v>0</v>
      </c>
      <c r="BF340" s="232">
        <f>IF(N340="snížená",J340,0)</f>
        <v>0</v>
      </c>
      <c r="BG340" s="232">
        <f>IF(N340="zákl. přenesená",J340,0)</f>
        <v>0</v>
      </c>
      <c r="BH340" s="232">
        <f>IF(N340="sníž. přenesená",J340,0)</f>
        <v>0</v>
      </c>
      <c r="BI340" s="232">
        <f>IF(N340="nulová",J340,0)</f>
        <v>0</v>
      </c>
      <c r="BJ340" s="19" t="s">
        <v>80</v>
      </c>
      <c r="BK340" s="232">
        <f>ROUND(I340*H340,2)</f>
        <v>0</v>
      </c>
      <c r="BL340" s="19" t="s">
        <v>249</v>
      </c>
      <c r="BM340" s="231" t="s">
        <v>584</v>
      </c>
    </row>
    <row r="341" s="14" customFormat="1">
      <c r="A341" s="14"/>
      <c r="B341" s="247"/>
      <c r="C341" s="248"/>
      <c r="D341" s="233" t="s">
        <v>158</v>
      </c>
      <c r="E341" s="248"/>
      <c r="F341" s="250" t="s">
        <v>585</v>
      </c>
      <c r="G341" s="248"/>
      <c r="H341" s="251">
        <v>58.299999999999997</v>
      </c>
      <c r="I341" s="252"/>
      <c r="J341" s="248"/>
      <c r="K341" s="248"/>
      <c r="L341" s="253"/>
      <c r="M341" s="254"/>
      <c r="N341" s="255"/>
      <c r="O341" s="255"/>
      <c r="P341" s="255"/>
      <c r="Q341" s="255"/>
      <c r="R341" s="255"/>
      <c r="S341" s="255"/>
      <c r="T341" s="256"/>
      <c r="U341" s="14"/>
      <c r="V341" s="14"/>
      <c r="W341" s="14"/>
      <c r="X341" s="14"/>
      <c r="Y341" s="14"/>
      <c r="Z341" s="14"/>
      <c r="AA341" s="14"/>
      <c r="AB341" s="14"/>
      <c r="AC341" s="14"/>
      <c r="AD341" s="14"/>
      <c r="AE341" s="14"/>
      <c r="AT341" s="257" t="s">
        <v>158</v>
      </c>
      <c r="AU341" s="257" t="s">
        <v>82</v>
      </c>
      <c r="AV341" s="14" t="s">
        <v>82</v>
      </c>
      <c r="AW341" s="14" t="s">
        <v>4</v>
      </c>
      <c r="AX341" s="14" t="s">
        <v>80</v>
      </c>
      <c r="AY341" s="257" t="s">
        <v>147</v>
      </c>
    </row>
    <row r="342" s="2" customFormat="1" ht="16.5" customHeight="1">
      <c r="A342" s="40"/>
      <c r="B342" s="41"/>
      <c r="C342" s="220" t="s">
        <v>586</v>
      </c>
      <c r="D342" s="220" t="s">
        <v>149</v>
      </c>
      <c r="E342" s="221" t="s">
        <v>587</v>
      </c>
      <c r="F342" s="222" t="s">
        <v>588</v>
      </c>
      <c r="G342" s="223" t="s">
        <v>152</v>
      </c>
      <c r="H342" s="224">
        <v>61.100000000000001</v>
      </c>
      <c r="I342" s="225"/>
      <c r="J342" s="226">
        <f>ROUND(I342*H342,2)</f>
        <v>0</v>
      </c>
      <c r="K342" s="222" t="s">
        <v>153</v>
      </c>
      <c r="L342" s="46"/>
      <c r="M342" s="227" t="s">
        <v>19</v>
      </c>
      <c r="N342" s="228" t="s">
        <v>43</v>
      </c>
      <c r="O342" s="86"/>
      <c r="P342" s="229">
        <f>O342*H342</f>
        <v>0</v>
      </c>
      <c r="Q342" s="229">
        <v>0</v>
      </c>
      <c r="R342" s="229">
        <f>Q342*H342</f>
        <v>0</v>
      </c>
      <c r="S342" s="229">
        <v>0.035299999999999998</v>
      </c>
      <c r="T342" s="230">
        <f>S342*H342</f>
        <v>2.1568299999999998</v>
      </c>
      <c r="U342" s="40"/>
      <c r="V342" s="40"/>
      <c r="W342" s="40"/>
      <c r="X342" s="40"/>
      <c r="Y342" s="40"/>
      <c r="Z342" s="40"/>
      <c r="AA342" s="40"/>
      <c r="AB342" s="40"/>
      <c r="AC342" s="40"/>
      <c r="AD342" s="40"/>
      <c r="AE342" s="40"/>
      <c r="AR342" s="231" t="s">
        <v>249</v>
      </c>
      <c r="AT342" s="231" t="s">
        <v>149</v>
      </c>
      <c r="AU342" s="231" t="s">
        <v>82</v>
      </c>
      <c r="AY342" s="19" t="s">
        <v>147</v>
      </c>
      <c r="BE342" s="232">
        <f>IF(N342="základní",J342,0)</f>
        <v>0</v>
      </c>
      <c r="BF342" s="232">
        <f>IF(N342="snížená",J342,0)</f>
        <v>0</v>
      </c>
      <c r="BG342" s="232">
        <f>IF(N342="zákl. přenesená",J342,0)</f>
        <v>0</v>
      </c>
      <c r="BH342" s="232">
        <f>IF(N342="sníž. přenesená",J342,0)</f>
        <v>0</v>
      </c>
      <c r="BI342" s="232">
        <f>IF(N342="nulová",J342,0)</f>
        <v>0</v>
      </c>
      <c r="BJ342" s="19" t="s">
        <v>80</v>
      </c>
      <c r="BK342" s="232">
        <f>ROUND(I342*H342,2)</f>
        <v>0</v>
      </c>
      <c r="BL342" s="19" t="s">
        <v>249</v>
      </c>
      <c r="BM342" s="231" t="s">
        <v>589</v>
      </c>
    </row>
    <row r="343" s="13" customFormat="1">
      <c r="A343" s="13"/>
      <c r="B343" s="237"/>
      <c r="C343" s="238"/>
      <c r="D343" s="233" t="s">
        <v>158</v>
      </c>
      <c r="E343" s="239" t="s">
        <v>19</v>
      </c>
      <c r="F343" s="240" t="s">
        <v>504</v>
      </c>
      <c r="G343" s="238"/>
      <c r="H343" s="239" t="s">
        <v>19</v>
      </c>
      <c r="I343" s="241"/>
      <c r="J343" s="238"/>
      <c r="K343" s="238"/>
      <c r="L343" s="242"/>
      <c r="M343" s="243"/>
      <c r="N343" s="244"/>
      <c r="O343" s="244"/>
      <c r="P343" s="244"/>
      <c r="Q343" s="244"/>
      <c r="R343" s="244"/>
      <c r="S343" s="244"/>
      <c r="T343" s="245"/>
      <c r="U343" s="13"/>
      <c r="V343" s="13"/>
      <c r="W343" s="13"/>
      <c r="X343" s="13"/>
      <c r="Y343" s="13"/>
      <c r="Z343" s="13"/>
      <c r="AA343" s="13"/>
      <c r="AB343" s="13"/>
      <c r="AC343" s="13"/>
      <c r="AD343" s="13"/>
      <c r="AE343" s="13"/>
      <c r="AT343" s="246" t="s">
        <v>158</v>
      </c>
      <c r="AU343" s="246" t="s">
        <v>82</v>
      </c>
      <c r="AV343" s="13" t="s">
        <v>80</v>
      </c>
      <c r="AW343" s="13" t="s">
        <v>33</v>
      </c>
      <c r="AX343" s="13" t="s">
        <v>72</v>
      </c>
      <c r="AY343" s="246" t="s">
        <v>147</v>
      </c>
    </row>
    <row r="344" s="14" customFormat="1">
      <c r="A344" s="14"/>
      <c r="B344" s="247"/>
      <c r="C344" s="248"/>
      <c r="D344" s="233" t="s">
        <v>158</v>
      </c>
      <c r="E344" s="249" t="s">
        <v>19</v>
      </c>
      <c r="F344" s="250" t="s">
        <v>590</v>
      </c>
      <c r="G344" s="248"/>
      <c r="H344" s="251">
        <v>11.6</v>
      </c>
      <c r="I344" s="252"/>
      <c r="J344" s="248"/>
      <c r="K344" s="248"/>
      <c r="L344" s="253"/>
      <c r="M344" s="254"/>
      <c r="N344" s="255"/>
      <c r="O344" s="255"/>
      <c r="P344" s="255"/>
      <c r="Q344" s="255"/>
      <c r="R344" s="255"/>
      <c r="S344" s="255"/>
      <c r="T344" s="256"/>
      <c r="U344" s="14"/>
      <c r="V344" s="14"/>
      <c r="W344" s="14"/>
      <c r="X344" s="14"/>
      <c r="Y344" s="14"/>
      <c r="Z344" s="14"/>
      <c r="AA344" s="14"/>
      <c r="AB344" s="14"/>
      <c r="AC344" s="14"/>
      <c r="AD344" s="14"/>
      <c r="AE344" s="14"/>
      <c r="AT344" s="257" t="s">
        <v>158</v>
      </c>
      <c r="AU344" s="257" t="s">
        <v>82</v>
      </c>
      <c r="AV344" s="14" t="s">
        <v>82</v>
      </c>
      <c r="AW344" s="14" t="s">
        <v>33</v>
      </c>
      <c r="AX344" s="14" t="s">
        <v>72</v>
      </c>
      <c r="AY344" s="257" t="s">
        <v>147</v>
      </c>
    </row>
    <row r="345" s="14" customFormat="1">
      <c r="A345" s="14"/>
      <c r="B345" s="247"/>
      <c r="C345" s="248"/>
      <c r="D345" s="233" t="s">
        <v>158</v>
      </c>
      <c r="E345" s="249" t="s">
        <v>19</v>
      </c>
      <c r="F345" s="250" t="s">
        <v>591</v>
      </c>
      <c r="G345" s="248"/>
      <c r="H345" s="251">
        <v>3.2000000000000002</v>
      </c>
      <c r="I345" s="252"/>
      <c r="J345" s="248"/>
      <c r="K345" s="248"/>
      <c r="L345" s="253"/>
      <c r="M345" s="254"/>
      <c r="N345" s="255"/>
      <c r="O345" s="255"/>
      <c r="P345" s="255"/>
      <c r="Q345" s="255"/>
      <c r="R345" s="255"/>
      <c r="S345" s="255"/>
      <c r="T345" s="256"/>
      <c r="U345" s="14"/>
      <c r="V345" s="14"/>
      <c r="W345" s="14"/>
      <c r="X345" s="14"/>
      <c r="Y345" s="14"/>
      <c r="Z345" s="14"/>
      <c r="AA345" s="14"/>
      <c r="AB345" s="14"/>
      <c r="AC345" s="14"/>
      <c r="AD345" s="14"/>
      <c r="AE345" s="14"/>
      <c r="AT345" s="257" t="s">
        <v>158</v>
      </c>
      <c r="AU345" s="257" t="s">
        <v>82</v>
      </c>
      <c r="AV345" s="14" t="s">
        <v>82</v>
      </c>
      <c r="AW345" s="14" t="s">
        <v>33</v>
      </c>
      <c r="AX345" s="14" t="s">
        <v>72</v>
      </c>
      <c r="AY345" s="257" t="s">
        <v>147</v>
      </c>
    </row>
    <row r="346" s="14" customFormat="1">
      <c r="A346" s="14"/>
      <c r="B346" s="247"/>
      <c r="C346" s="248"/>
      <c r="D346" s="233" t="s">
        <v>158</v>
      </c>
      <c r="E346" s="249" t="s">
        <v>19</v>
      </c>
      <c r="F346" s="250" t="s">
        <v>592</v>
      </c>
      <c r="G346" s="248"/>
      <c r="H346" s="251">
        <v>6</v>
      </c>
      <c r="I346" s="252"/>
      <c r="J346" s="248"/>
      <c r="K346" s="248"/>
      <c r="L346" s="253"/>
      <c r="M346" s="254"/>
      <c r="N346" s="255"/>
      <c r="O346" s="255"/>
      <c r="P346" s="255"/>
      <c r="Q346" s="255"/>
      <c r="R346" s="255"/>
      <c r="S346" s="255"/>
      <c r="T346" s="256"/>
      <c r="U346" s="14"/>
      <c r="V346" s="14"/>
      <c r="W346" s="14"/>
      <c r="X346" s="14"/>
      <c r="Y346" s="14"/>
      <c r="Z346" s="14"/>
      <c r="AA346" s="14"/>
      <c r="AB346" s="14"/>
      <c r="AC346" s="14"/>
      <c r="AD346" s="14"/>
      <c r="AE346" s="14"/>
      <c r="AT346" s="257" t="s">
        <v>158</v>
      </c>
      <c r="AU346" s="257" t="s">
        <v>82</v>
      </c>
      <c r="AV346" s="14" t="s">
        <v>82</v>
      </c>
      <c r="AW346" s="14" t="s">
        <v>33</v>
      </c>
      <c r="AX346" s="14" t="s">
        <v>72</v>
      </c>
      <c r="AY346" s="257" t="s">
        <v>147</v>
      </c>
    </row>
    <row r="347" s="14" customFormat="1">
      <c r="A347" s="14"/>
      <c r="B347" s="247"/>
      <c r="C347" s="248"/>
      <c r="D347" s="233" t="s">
        <v>158</v>
      </c>
      <c r="E347" s="249" t="s">
        <v>19</v>
      </c>
      <c r="F347" s="250" t="s">
        <v>555</v>
      </c>
      <c r="G347" s="248"/>
      <c r="H347" s="251">
        <v>5.7999999999999998</v>
      </c>
      <c r="I347" s="252"/>
      <c r="J347" s="248"/>
      <c r="K347" s="248"/>
      <c r="L347" s="253"/>
      <c r="M347" s="254"/>
      <c r="N347" s="255"/>
      <c r="O347" s="255"/>
      <c r="P347" s="255"/>
      <c r="Q347" s="255"/>
      <c r="R347" s="255"/>
      <c r="S347" s="255"/>
      <c r="T347" s="256"/>
      <c r="U347" s="14"/>
      <c r="V347" s="14"/>
      <c r="W347" s="14"/>
      <c r="X347" s="14"/>
      <c r="Y347" s="14"/>
      <c r="Z347" s="14"/>
      <c r="AA347" s="14"/>
      <c r="AB347" s="14"/>
      <c r="AC347" s="14"/>
      <c r="AD347" s="14"/>
      <c r="AE347" s="14"/>
      <c r="AT347" s="257" t="s">
        <v>158</v>
      </c>
      <c r="AU347" s="257" t="s">
        <v>82</v>
      </c>
      <c r="AV347" s="14" t="s">
        <v>82</v>
      </c>
      <c r="AW347" s="14" t="s">
        <v>33</v>
      </c>
      <c r="AX347" s="14" t="s">
        <v>72</v>
      </c>
      <c r="AY347" s="257" t="s">
        <v>147</v>
      </c>
    </row>
    <row r="348" s="14" customFormat="1">
      <c r="A348" s="14"/>
      <c r="B348" s="247"/>
      <c r="C348" s="248"/>
      <c r="D348" s="233" t="s">
        <v>158</v>
      </c>
      <c r="E348" s="249" t="s">
        <v>19</v>
      </c>
      <c r="F348" s="250" t="s">
        <v>556</v>
      </c>
      <c r="G348" s="248"/>
      <c r="H348" s="251">
        <v>1</v>
      </c>
      <c r="I348" s="252"/>
      <c r="J348" s="248"/>
      <c r="K348" s="248"/>
      <c r="L348" s="253"/>
      <c r="M348" s="254"/>
      <c r="N348" s="255"/>
      <c r="O348" s="255"/>
      <c r="P348" s="255"/>
      <c r="Q348" s="255"/>
      <c r="R348" s="255"/>
      <c r="S348" s="255"/>
      <c r="T348" s="256"/>
      <c r="U348" s="14"/>
      <c r="V348" s="14"/>
      <c r="W348" s="14"/>
      <c r="X348" s="14"/>
      <c r="Y348" s="14"/>
      <c r="Z348" s="14"/>
      <c r="AA348" s="14"/>
      <c r="AB348" s="14"/>
      <c r="AC348" s="14"/>
      <c r="AD348" s="14"/>
      <c r="AE348" s="14"/>
      <c r="AT348" s="257" t="s">
        <v>158</v>
      </c>
      <c r="AU348" s="257" t="s">
        <v>82</v>
      </c>
      <c r="AV348" s="14" t="s">
        <v>82</v>
      </c>
      <c r="AW348" s="14" t="s">
        <v>33</v>
      </c>
      <c r="AX348" s="14" t="s">
        <v>72</v>
      </c>
      <c r="AY348" s="257" t="s">
        <v>147</v>
      </c>
    </row>
    <row r="349" s="14" customFormat="1">
      <c r="A349" s="14"/>
      <c r="B349" s="247"/>
      <c r="C349" s="248"/>
      <c r="D349" s="233" t="s">
        <v>158</v>
      </c>
      <c r="E349" s="249" t="s">
        <v>19</v>
      </c>
      <c r="F349" s="250" t="s">
        <v>560</v>
      </c>
      <c r="G349" s="248"/>
      <c r="H349" s="251">
        <v>7.2999999999999998</v>
      </c>
      <c r="I349" s="252"/>
      <c r="J349" s="248"/>
      <c r="K349" s="248"/>
      <c r="L349" s="253"/>
      <c r="M349" s="254"/>
      <c r="N349" s="255"/>
      <c r="O349" s="255"/>
      <c r="P349" s="255"/>
      <c r="Q349" s="255"/>
      <c r="R349" s="255"/>
      <c r="S349" s="255"/>
      <c r="T349" s="256"/>
      <c r="U349" s="14"/>
      <c r="V349" s="14"/>
      <c r="W349" s="14"/>
      <c r="X349" s="14"/>
      <c r="Y349" s="14"/>
      <c r="Z349" s="14"/>
      <c r="AA349" s="14"/>
      <c r="AB349" s="14"/>
      <c r="AC349" s="14"/>
      <c r="AD349" s="14"/>
      <c r="AE349" s="14"/>
      <c r="AT349" s="257" t="s">
        <v>158</v>
      </c>
      <c r="AU349" s="257" t="s">
        <v>82</v>
      </c>
      <c r="AV349" s="14" t="s">
        <v>82</v>
      </c>
      <c r="AW349" s="14" t="s">
        <v>33</v>
      </c>
      <c r="AX349" s="14" t="s">
        <v>72</v>
      </c>
      <c r="AY349" s="257" t="s">
        <v>147</v>
      </c>
    </row>
    <row r="350" s="14" customFormat="1">
      <c r="A350" s="14"/>
      <c r="B350" s="247"/>
      <c r="C350" s="248"/>
      <c r="D350" s="233" t="s">
        <v>158</v>
      </c>
      <c r="E350" s="249" t="s">
        <v>19</v>
      </c>
      <c r="F350" s="250" t="s">
        <v>593</v>
      </c>
      <c r="G350" s="248"/>
      <c r="H350" s="251">
        <v>26.199999999999999</v>
      </c>
      <c r="I350" s="252"/>
      <c r="J350" s="248"/>
      <c r="K350" s="248"/>
      <c r="L350" s="253"/>
      <c r="M350" s="254"/>
      <c r="N350" s="255"/>
      <c r="O350" s="255"/>
      <c r="P350" s="255"/>
      <c r="Q350" s="255"/>
      <c r="R350" s="255"/>
      <c r="S350" s="255"/>
      <c r="T350" s="256"/>
      <c r="U350" s="14"/>
      <c r="V350" s="14"/>
      <c r="W350" s="14"/>
      <c r="X350" s="14"/>
      <c r="Y350" s="14"/>
      <c r="Z350" s="14"/>
      <c r="AA350" s="14"/>
      <c r="AB350" s="14"/>
      <c r="AC350" s="14"/>
      <c r="AD350" s="14"/>
      <c r="AE350" s="14"/>
      <c r="AT350" s="257" t="s">
        <v>158</v>
      </c>
      <c r="AU350" s="257" t="s">
        <v>82</v>
      </c>
      <c r="AV350" s="14" t="s">
        <v>82</v>
      </c>
      <c r="AW350" s="14" t="s">
        <v>33</v>
      </c>
      <c r="AX350" s="14" t="s">
        <v>72</v>
      </c>
      <c r="AY350" s="257" t="s">
        <v>147</v>
      </c>
    </row>
    <row r="351" s="16" customFormat="1">
      <c r="A351" s="16"/>
      <c r="B351" s="269"/>
      <c r="C351" s="270"/>
      <c r="D351" s="233" t="s">
        <v>158</v>
      </c>
      <c r="E351" s="271" t="s">
        <v>19</v>
      </c>
      <c r="F351" s="272" t="s">
        <v>177</v>
      </c>
      <c r="G351" s="270"/>
      <c r="H351" s="273">
        <v>61.099999999999994</v>
      </c>
      <c r="I351" s="274"/>
      <c r="J351" s="270"/>
      <c r="K351" s="270"/>
      <c r="L351" s="275"/>
      <c r="M351" s="276"/>
      <c r="N351" s="277"/>
      <c r="O351" s="277"/>
      <c r="P351" s="277"/>
      <c r="Q351" s="277"/>
      <c r="R351" s="277"/>
      <c r="S351" s="277"/>
      <c r="T351" s="278"/>
      <c r="U351" s="16"/>
      <c r="V351" s="16"/>
      <c r="W351" s="16"/>
      <c r="X351" s="16"/>
      <c r="Y351" s="16"/>
      <c r="Z351" s="16"/>
      <c r="AA351" s="16"/>
      <c r="AB351" s="16"/>
      <c r="AC351" s="16"/>
      <c r="AD351" s="16"/>
      <c r="AE351" s="16"/>
      <c r="AT351" s="279" t="s">
        <v>158</v>
      </c>
      <c r="AU351" s="279" t="s">
        <v>82</v>
      </c>
      <c r="AV351" s="16" t="s">
        <v>154</v>
      </c>
      <c r="AW351" s="16" t="s">
        <v>33</v>
      </c>
      <c r="AX351" s="16" t="s">
        <v>80</v>
      </c>
      <c r="AY351" s="279" t="s">
        <v>147</v>
      </c>
    </row>
    <row r="352" s="2" customFormat="1" ht="21.75" customHeight="1">
      <c r="A352" s="40"/>
      <c r="B352" s="41"/>
      <c r="C352" s="220" t="s">
        <v>594</v>
      </c>
      <c r="D352" s="220" t="s">
        <v>149</v>
      </c>
      <c r="E352" s="221" t="s">
        <v>595</v>
      </c>
      <c r="F352" s="222" t="s">
        <v>596</v>
      </c>
      <c r="G352" s="223" t="s">
        <v>152</v>
      </c>
      <c r="H352" s="224">
        <v>61</v>
      </c>
      <c r="I352" s="225"/>
      <c r="J352" s="226">
        <f>ROUND(I352*H352,2)</f>
        <v>0</v>
      </c>
      <c r="K352" s="222" t="s">
        <v>153</v>
      </c>
      <c r="L352" s="46"/>
      <c r="M352" s="227" t="s">
        <v>19</v>
      </c>
      <c r="N352" s="228" t="s">
        <v>43</v>
      </c>
      <c r="O352" s="86"/>
      <c r="P352" s="229">
        <f>O352*H352</f>
        <v>0</v>
      </c>
      <c r="Q352" s="229">
        <v>0.0068900000000000003</v>
      </c>
      <c r="R352" s="229">
        <f>Q352*H352</f>
        <v>0.42029</v>
      </c>
      <c r="S352" s="229">
        <v>0</v>
      </c>
      <c r="T352" s="230">
        <f>S352*H352</f>
        <v>0</v>
      </c>
      <c r="U352" s="40"/>
      <c r="V352" s="40"/>
      <c r="W352" s="40"/>
      <c r="X352" s="40"/>
      <c r="Y352" s="40"/>
      <c r="Z352" s="40"/>
      <c r="AA352" s="40"/>
      <c r="AB352" s="40"/>
      <c r="AC352" s="40"/>
      <c r="AD352" s="40"/>
      <c r="AE352" s="40"/>
      <c r="AR352" s="231" t="s">
        <v>249</v>
      </c>
      <c r="AT352" s="231" t="s">
        <v>149</v>
      </c>
      <c r="AU352" s="231" t="s">
        <v>82</v>
      </c>
      <c r="AY352" s="19" t="s">
        <v>147</v>
      </c>
      <c r="BE352" s="232">
        <f>IF(N352="základní",J352,0)</f>
        <v>0</v>
      </c>
      <c r="BF352" s="232">
        <f>IF(N352="snížená",J352,0)</f>
        <v>0</v>
      </c>
      <c r="BG352" s="232">
        <f>IF(N352="zákl. přenesená",J352,0)</f>
        <v>0</v>
      </c>
      <c r="BH352" s="232">
        <f>IF(N352="sníž. přenesená",J352,0)</f>
        <v>0</v>
      </c>
      <c r="BI352" s="232">
        <f>IF(N352="nulová",J352,0)</f>
        <v>0</v>
      </c>
      <c r="BJ352" s="19" t="s">
        <v>80</v>
      </c>
      <c r="BK352" s="232">
        <f>ROUND(I352*H352,2)</f>
        <v>0</v>
      </c>
      <c r="BL352" s="19" t="s">
        <v>249</v>
      </c>
      <c r="BM352" s="231" t="s">
        <v>597</v>
      </c>
    </row>
    <row r="353" s="2" customFormat="1">
      <c r="A353" s="40"/>
      <c r="B353" s="41"/>
      <c r="C353" s="42"/>
      <c r="D353" s="233" t="s">
        <v>156</v>
      </c>
      <c r="E353" s="42"/>
      <c r="F353" s="234" t="s">
        <v>598</v>
      </c>
      <c r="G353" s="42"/>
      <c r="H353" s="42"/>
      <c r="I353" s="138"/>
      <c r="J353" s="42"/>
      <c r="K353" s="42"/>
      <c r="L353" s="46"/>
      <c r="M353" s="235"/>
      <c r="N353" s="236"/>
      <c r="O353" s="86"/>
      <c r="P353" s="86"/>
      <c r="Q353" s="86"/>
      <c r="R353" s="86"/>
      <c r="S353" s="86"/>
      <c r="T353" s="87"/>
      <c r="U353" s="40"/>
      <c r="V353" s="40"/>
      <c r="W353" s="40"/>
      <c r="X353" s="40"/>
      <c r="Y353" s="40"/>
      <c r="Z353" s="40"/>
      <c r="AA353" s="40"/>
      <c r="AB353" s="40"/>
      <c r="AC353" s="40"/>
      <c r="AD353" s="40"/>
      <c r="AE353" s="40"/>
      <c r="AT353" s="19" t="s">
        <v>156</v>
      </c>
      <c r="AU353" s="19" t="s">
        <v>82</v>
      </c>
    </row>
    <row r="354" s="13" customFormat="1">
      <c r="A354" s="13"/>
      <c r="B354" s="237"/>
      <c r="C354" s="238"/>
      <c r="D354" s="233" t="s">
        <v>158</v>
      </c>
      <c r="E354" s="239" t="s">
        <v>19</v>
      </c>
      <c r="F354" s="240" t="s">
        <v>552</v>
      </c>
      <c r="G354" s="238"/>
      <c r="H354" s="239" t="s">
        <v>19</v>
      </c>
      <c r="I354" s="241"/>
      <c r="J354" s="238"/>
      <c r="K354" s="238"/>
      <c r="L354" s="242"/>
      <c r="M354" s="243"/>
      <c r="N354" s="244"/>
      <c r="O354" s="244"/>
      <c r="P354" s="244"/>
      <c r="Q354" s="244"/>
      <c r="R354" s="244"/>
      <c r="S354" s="244"/>
      <c r="T354" s="245"/>
      <c r="U354" s="13"/>
      <c r="V354" s="13"/>
      <c r="W354" s="13"/>
      <c r="X354" s="13"/>
      <c r="Y354" s="13"/>
      <c r="Z354" s="13"/>
      <c r="AA354" s="13"/>
      <c r="AB354" s="13"/>
      <c r="AC354" s="13"/>
      <c r="AD354" s="13"/>
      <c r="AE354" s="13"/>
      <c r="AT354" s="246" t="s">
        <v>158</v>
      </c>
      <c r="AU354" s="246" t="s">
        <v>82</v>
      </c>
      <c r="AV354" s="13" t="s">
        <v>80</v>
      </c>
      <c r="AW354" s="13" t="s">
        <v>33</v>
      </c>
      <c r="AX354" s="13" t="s">
        <v>72</v>
      </c>
      <c r="AY354" s="246" t="s">
        <v>147</v>
      </c>
    </row>
    <row r="355" s="14" customFormat="1">
      <c r="A355" s="14"/>
      <c r="B355" s="247"/>
      <c r="C355" s="248"/>
      <c r="D355" s="233" t="s">
        <v>158</v>
      </c>
      <c r="E355" s="249" t="s">
        <v>19</v>
      </c>
      <c r="F355" s="250" t="s">
        <v>553</v>
      </c>
      <c r="G355" s="248"/>
      <c r="H355" s="251">
        <v>3.1000000000000001</v>
      </c>
      <c r="I355" s="252"/>
      <c r="J355" s="248"/>
      <c r="K355" s="248"/>
      <c r="L355" s="253"/>
      <c r="M355" s="254"/>
      <c r="N355" s="255"/>
      <c r="O355" s="255"/>
      <c r="P355" s="255"/>
      <c r="Q355" s="255"/>
      <c r="R355" s="255"/>
      <c r="S355" s="255"/>
      <c r="T355" s="256"/>
      <c r="U355" s="14"/>
      <c r="V355" s="14"/>
      <c r="W355" s="14"/>
      <c r="X355" s="14"/>
      <c r="Y355" s="14"/>
      <c r="Z355" s="14"/>
      <c r="AA355" s="14"/>
      <c r="AB355" s="14"/>
      <c r="AC355" s="14"/>
      <c r="AD355" s="14"/>
      <c r="AE355" s="14"/>
      <c r="AT355" s="257" t="s">
        <v>158</v>
      </c>
      <c r="AU355" s="257" t="s">
        <v>82</v>
      </c>
      <c r="AV355" s="14" t="s">
        <v>82</v>
      </c>
      <c r="AW355" s="14" t="s">
        <v>33</v>
      </c>
      <c r="AX355" s="14" t="s">
        <v>72</v>
      </c>
      <c r="AY355" s="257" t="s">
        <v>147</v>
      </c>
    </row>
    <row r="356" s="14" customFormat="1">
      <c r="A356" s="14"/>
      <c r="B356" s="247"/>
      <c r="C356" s="248"/>
      <c r="D356" s="233" t="s">
        <v>158</v>
      </c>
      <c r="E356" s="249" t="s">
        <v>19</v>
      </c>
      <c r="F356" s="250" t="s">
        <v>554</v>
      </c>
      <c r="G356" s="248"/>
      <c r="H356" s="251">
        <v>5.9000000000000004</v>
      </c>
      <c r="I356" s="252"/>
      <c r="J356" s="248"/>
      <c r="K356" s="248"/>
      <c r="L356" s="253"/>
      <c r="M356" s="254"/>
      <c r="N356" s="255"/>
      <c r="O356" s="255"/>
      <c r="P356" s="255"/>
      <c r="Q356" s="255"/>
      <c r="R356" s="255"/>
      <c r="S356" s="255"/>
      <c r="T356" s="256"/>
      <c r="U356" s="14"/>
      <c r="V356" s="14"/>
      <c r="W356" s="14"/>
      <c r="X356" s="14"/>
      <c r="Y356" s="14"/>
      <c r="Z356" s="14"/>
      <c r="AA356" s="14"/>
      <c r="AB356" s="14"/>
      <c r="AC356" s="14"/>
      <c r="AD356" s="14"/>
      <c r="AE356" s="14"/>
      <c r="AT356" s="257" t="s">
        <v>158</v>
      </c>
      <c r="AU356" s="257" t="s">
        <v>82</v>
      </c>
      <c r="AV356" s="14" t="s">
        <v>82</v>
      </c>
      <c r="AW356" s="14" t="s">
        <v>33</v>
      </c>
      <c r="AX356" s="14" t="s">
        <v>72</v>
      </c>
      <c r="AY356" s="257" t="s">
        <v>147</v>
      </c>
    </row>
    <row r="357" s="14" customFormat="1">
      <c r="A357" s="14"/>
      <c r="B357" s="247"/>
      <c r="C357" s="248"/>
      <c r="D357" s="233" t="s">
        <v>158</v>
      </c>
      <c r="E357" s="249" t="s">
        <v>19</v>
      </c>
      <c r="F357" s="250" t="s">
        <v>555</v>
      </c>
      <c r="G357" s="248"/>
      <c r="H357" s="251">
        <v>5.7999999999999998</v>
      </c>
      <c r="I357" s="252"/>
      <c r="J357" s="248"/>
      <c r="K357" s="248"/>
      <c r="L357" s="253"/>
      <c r="M357" s="254"/>
      <c r="N357" s="255"/>
      <c r="O357" s="255"/>
      <c r="P357" s="255"/>
      <c r="Q357" s="255"/>
      <c r="R357" s="255"/>
      <c r="S357" s="255"/>
      <c r="T357" s="256"/>
      <c r="U357" s="14"/>
      <c r="V357" s="14"/>
      <c r="W357" s="14"/>
      <c r="X357" s="14"/>
      <c r="Y357" s="14"/>
      <c r="Z357" s="14"/>
      <c r="AA357" s="14"/>
      <c r="AB357" s="14"/>
      <c r="AC357" s="14"/>
      <c r="AD357" s="14"/>
      <c r="AE357" s="14"/>
      <c r="AT357" s="257" t="s">
        <v>158</v>
      </c>
      <c r="AU357" s="257" t="s">
        <v>82</v>
      </c>
      <c r="AV357" s="14" t="s">
        <v>82</v>
      </c>
      <c r="AW357" s="14" t="s">
        <v>33</v>
      </c>
      <c r="AX357" s="14" t="s">
        <v>72</v>
      </c>
      <c r="AY357" s="257" t="s">
        <v>147</v>
      </c>
    </row>
    <row r="358" s="14" customFormat="1">
      <c r="A358" s="14"/>
      <c r="B358" s="247"/>
      <c r="C358" s="248"/>
      <c r="D358" s="233" t="s">
        <v>158</v>
      </c>
      <c r="E358" s="249" t="s">
        <v>19</v>
      </c>
      <c r="F358" s="250" t="s">
        <v>556</v>
      </c>
      <c r="G358" s="248"/>
      <c r="H358" s="251">
        <v>1</v>
      </c>
      <c r="I358" s="252"/>
      <c r="J358" s="248"/>
      <c r="K358" s="248"/>
      <c r="L358" s="253"/>
      <c r="M358" s="254"/>
      <c r="N358" s="255"/>
      <c r="O358" s="255"/>
      <c r="P358" s="255"/>
      <c r="Q358" s="255"/>
      <c r="R358" s="255"/>
      <c r="S358" s="255"/>
      <c r="T358" s="256"/>
      <c r="U358" s="14"/>
      <c r="V358" s="14"/>
      <c r="W358" s="14"/>
      <c r="X358" s="14"/>
      <c r="Y358" s="14"/>
      <c r="Z358" s="14"/>
      <c r="AA358" s="14"/>
      <c r="AB358" s="14"/>
      <c r="AC358" s="14"/>
      <c r="AD358" s="14"/>
      <c r="AE358" s="14"/>
      <c r="AT358" s="257" t="s">
        <v>158</v>
      </c>
      <c r="AU358" s="257" t="s">
        <v>82</v>
      </c>
      <c r="AV358" s="14" t="s">
        <v>82</v>
      </c>
      <c r="AW358" s="14" t="s">
        <v>33</v>
      </c>
      <c r="AX358" s="14" t="s">
        <v>72</v>
      </c>
      <c r="AY358" s="257" t="s">
        <v>147</v>
      </c>
    </row>
    <row r="359" s="14" customFormat="1">
      <c r="A359" s="14"/>
      <c r="B359" s="247"/>
      <c r="C359" s="248"/>
      <c r="D359" s="233" t="s">
        <v>158</v>
      </c>
      <c r="E359" s="249" t="s">
        <v>19</v>
      </c>
      <c r="F359" s="250" t="s">
        <v>557</v>
      </c>
      <c r="G359" s="248"/>
      <c r="H359" s="251">
        <v>1.3999999999999999</v>
      </c>
      <c r="I359" s="252"/>
      <c r="J359" s="248"/>
      <c r="K359" s="248"/>
      <c r="L359" s="253"/>
      <c r="M359" s="254"/>
      <c r="N359" s="255"/>
      <c r="O359" s="255"/>
      <c r="P359" s="255"/>
      <c r="Q359" s="255"/>
      <c r="R359" s="255"/>
      <c r="S359" s="255"/>
      <c r="T359" s="256"/>
      <c r="U359" s="14"/>
      <c r="V359" s="14"/>
      <c r="W359" s="14"/>
      <c r="X359" s="14"/>
      <c r="Y359" s="14"/>
      <c r="Z359" s="14"/>
      <c r="AA359" s="14"/>
      <c r="AB359" s="14"/>
      <c r="AC359" s="14"/>
      <c r="AD359" s="14"/>
      <c r="AE359" s="14"/>
      <c r="AT359" s="257" t="s">
        <v>158</v>
      </c>
      <c r="AU359" s="257" t="s">
        <v>82</v>
      </c>
      <c r="AV359" s="14" t="s">
        <v>82</v>
      </c>
      <c r="AW359" s="14" t="s">
        <v>33</v>
      </c>
      <c r="AX359" s="14" t="s">
        <v>72</v>
      </c>
      <c r="AY359" s="257" t="s">
        <v>147</v>
      </c>
    </row>
    <row r="360" s="15" customFormat="1">
      <c r="A360" s="15"/>
      <c r="B360" s="258"/>
      <c r="C360" s="259"/>
      <c r="D360" s="233" t="s">
        <v>158</v>
      </c>
      <c r="E360" s="260" t="s">
        <v>19</v>
      </c>
      <c r="F360" s="261" t="s">
        <v>175</v>
      </c>
      <c r="G360" s="259"/>
      <c r="H360" s="262">
        <v>17.199999999999999</v>
      </c>
      <c r="I360" s="263"/>
      <c r="J360" s="259"/>
      <c r="K360" s="259"/>
      <c r="L360" s="264"/>
      <c r="M360" s="265"/>
      <c r="N360" s="266"/>
      <c r="O360" s="266"/>
      <c r="P360" s="266"/>
      <c r="Q360" s="266"/>
      <c r="R360" s="266"/>
      <c r="S360" s="266"/>
      <c r="T360" s="267"/>
      <c r="U360" s="15"/>
      <c r="V360" s="15"/>
      <c r="W360" s="15"/>
      <c r="X360" s="15"/>
      <c r="Y360" s="15"/>
      <c r="Z360" s="15"/>
      <c r="AA360" s="15"/>
      <c r="AB360" s="15"/>
      <c r="AC360" s="15"/>
      <c r="AD360" s="15"/>
      <c r="AE360" s="15"/>
      <c r="AT360" s="268" t="s">
        <v>158</v>
      </c>
      <c r="AU360" s="268" t="s">
        <v>82</v>
      </c>
      <c r="AV360" s="15" t="s">
        <v>167</v>
      </c>
      <c r="AW360" s="15" t="s">
        <v>33</v>
      </c>
      <c r="AX360" s="15" t="s">
        <v>72</v>
      </c>
      <c r="AY360" s="268" t="s">
        <v>147</v>
      </c>
    </row>
    <row r="361" s="13" customFormat="1">
      <c r="A361" s="13"/>
      <c r="B361" s="237"/>
      <c r="C361" s="238"/>
      <c r="D361" s="233" t="s">
        <v>158</v>
      </c>
      <c r="E361" s="239" t="s">
        <v>19</v>
      </c>
      <c r="F361" s="240" t="s">
        <v>558</v>
      </c>
      <c r="G361" s="238"/>
      <c r="H361" s="239" t="s">
        <v>19</v>
      </c>
      <c r="I361" s="241"/>
      <c r="J361" s="238"/>
      <c r="K361" s="238"/>
      <c r="L361" s="242"/>
      <c r="M361" s="243"/>
      <c r="N361" s="244"/>
      <c r="O361" s="244"/>
      <c r="P361" s="244"/>
      <c r="Q361" s="244"/>
      <c r="R361" s="244"/>
      <c r="S361" s="244"/>
      <c r="T361" s="245"/>
      <c r="U361" s="13"/>
      <c r="V361" s="13"/>
      <c r="W361" s="13"/>
      <c r="X361" s="13"/>
      <c r="Y361" s="13"/>
      <c r="Z361" s="13"/>
      <c r="AA361" s="13"/>
      <c r="AB361" s="13"/>
      <c r="AC361" s="13"/>
      <c r="AD361" s="13"/>
      <c r="AE361" s="13"/>
      <c r="AT361" s="246" t="s">
        <v>158</v>
      </c>
      <c r="AU361" s="246" t="s">
        <v>82</v>
      </c>
      <c r="AV361" s="13" t="s">
        <v>80</v>
      </c>
      <c r="AW361" s="13" t="s">
        <v>33</v>
      </c>
      <c r="AX361" s="13" t="s">
        <v>72</v>
      </c>
      <c r="AY361" s="246" t="s">
        <v>147</v>
      </c>
    </row>
    <row r="362" s="14" customFormat="1">
      <c r="A362" s="14"/>
      <c r="B362" s="247"/>
      <c r="C362" s="248"/>
      <c r="D362" s="233" t="s">
        <v>158</v>
      </c>
      <c r="E362" s="249" t="s">
        <v>19</v>
      </c>
      <c r="F362" s="250" t="s">
        <v>559</v>
      </c>
      <c r="G362" s="248"/>
      <c r="H362" s="251">
        <v>11.699999999999999</v>
      </c>
      <c r="I362" s="252"/>
      <c r="J362" s="248"/>
      <c r="K362" s="248"/>
      <c r="L362" s="253"/>
      <c r="M362" s="254"/>
      <c r="N362" s="255"/>
      <c r="O362" s="255"/>
      <c r="P362" s="255"/>
      <c r="Q362" s="255"/>
      <c r="R362" s="255"/>
      <c r="S362" s="255"/>
      <c r="T362" s="256"/>
      <c r="U362" s="14"/>
      <c r="V362" s="14"/>
      <c r="W362" s="14"/>
      <c r="X362" s="14"/>
      <c r="Y362" s="14"/>
      <c r="Z362" s="14"/>
      <c r="AA362" s="14"/>
      <c r="AB362" s="14"/>
      <c r="AC362" s="14"/>
      <c r="AD362" s="14"/>
      <c r="AE362" s="14"/>
      <c r="AT362" s="257" t="s">
        <v>158</v>
      </c>
      <c r="AU362" s="257" t="s">
        <v>82</v>
      </c>
      <c r="AV362" s="14" t="s">
        <v>82</v>
      </c>
      <c r="AW362" s="14" t="s">
        <v>33</v>
      </c>
      <c r="AX362" s="14" t="s">
        <v>72</v>
      </c>
      <c r="AY362" s="257" t="s">
        <v>147</v>
      </c>
    </row>
    <row r="363" s="14" customFormat="1">
      <c r="A363" s="14"/>
      <c r="B363" s="247"/>
      <c r="C363" s="248"/>
      <c r="D363" s="233" t="s">
        <v>158</v>
      </c>
      <c r="E363" s="249" t="s">
        <v>19</v>
      </c>
      <c r="F363" s="250" t="s">
        <v>560</v>
      </c>
      <c r="G363" s="248"/>
      <c r="H363" s="251">
        <v>7.2999999999999998</v>
      </c>
      <c r="I363" s="252"/>
      <c r="J363" s="248"/>
      <c r="K363" s="248"/>
      <c r="L363" s="253"/>
      <c r="M363" s="254"/>
      <c r="N363" s="255"/>
      <c r="O363" s="255"/>
      <c r="P363" s="255"/>
      <c r="Q363" s="255"/>
      <c r="R363" s="255"/>
      <c r="S363" s="255"/>
      <c r="T363" s="256"/>
      <c r="U363" s="14"/>
      <c r="V363" s="14"/>
      <c r="W363" s="14"/>
      <c r="X363" s="14"/>
      <c r="Y363" s="14"/>
      <c r="Z363" s="14"/>
      <c r="AA363" s="14"/>
      <c r="AB363" s="14"/>
      <c r="AC363" s="14"/>
      <c r="AD363" s="14"/>
      <c r="AE363" s="14"/>
      <c r="AT363" s="257" t="s">
        <v>158</v>
      </c>
      <c r="AU363" s="257" t="s">
        <v>82</v>
      </c>
      <c r="AV363" s="14" t="s">
        <v>82</v>
      </c>
      <c r="AW363" s="14" t="s">
        <v>33</v>
      </c>
      <c r="AX363" s="14" t="s">
        <v>72</v>
      </c>
      <c r="AY363" s="257" t="s">
        <v>147</v>
      </c>
    </row>
    <row r="364" s="14" customFormat="1">
      <c r="A364" s="14"/>
      <c r="B364" s="247"/>
      <c r="C364" s="248"/>
      <c r="D364" s="233" t="s">
        <v>158</v>
      </c>
      <c r="E364" s="249" t="s">
        <v>19</v>
      </c>
      <c r="F364" s="250" t="s">
        <v>561</v>
      </c>
      <c r="G364" s="248"/>
      <c r="H364" s="251">
        <v>24.800000000000001</v>
      </c>
      <c r="I364" s="252"/>
      <c r="J364" s="248"/>
      <c r="K364" s="248"/>
      <c r="L364" s="253"/>
      <c r="M364" s="254"/>
      <c r="N364" s="255"/>
      <c r="O364" s="255"/>
      <c r="P364" s="255"/>
      <c r="Q364" s="255"/>
      <c r="R364" s="255"/>
      <c r="S364" s="255"/>
      <c r="T364" s="256"/>
      <c r="U364" s="14"/>
      <c r="V364" s="14"/>
      <c r="W364" s="14"/>
      <c r="X364" s="14"/>
      <c r="Y364" s="14"/>
      <c r="Z364" s="14"/>
      <c r="AA364" s="14"/>
      <c r="AB364" s="14"/>
      <c r="AC364" s="14"/>
      <c r="AD364" s="14"/>
      <c r="AE364" s="14"/>
      <c r="AT364" s="257" t="s">
        <v>158</v>
      </c>
      <c r="AU364" s="257" t="s">
        <v>82</v>
      </c>
      <c r="AV364" s="14" t="s">
        <v>82</v>
      </c>
      <c r="AW364" s="14" t="s">
        <v>33</v>
      </c>
      <c r="AX364" s="14" t="s">
        <v>72</v>
      </c>
      <c r="AY364" s="257" t="s">
        <v>147</v>
      </c>
    </row>
    <row r="365" s="15" customFormat="1">
      <c r="A365" s="15"/>
      <c r="B365" s="258"/>
      <c r="C365" s="259"/>
      <c r="D365" s="233" t="s">
        <v>158</v>
      </c>
      <c r="E365" s="260" t="s">
        <v>19</v>
      </c>
      <c r="F365" s="261" t="s">
        <v>175</v>
      </c>
      <c r="G365" s="259"/>
      <c r="H365" s="262">
        <v>43.799999999999997</v>
      </c>
      <c r="I365" s="263"/>
      <c r="J365" s="259"/>
      <c r="K365" s="259"/>
      <c r="L365" s="264"/>
      <c r="M365" s="265"/>
      <c r="N365" s="266"/>
      <c r="O365" s="266"/>
      <c r="P365" s="266"/>
      <c r="Q365" s="266"/>
      <c r="R365" s="266"/>
      <c r="S365" s="266"/>
      <c r="T365" s="267"/>
      <c r="U365" s="15"/>
      <c r="V365" s="15"/>
      <c r="W365" s="15"/>
      <c r="X365" s="15"/>
      <c r="Y365" s="15"/>
      <c r="Z365" s="15"/>
      <c r="AA365" s="15"/>
      <c r="AB365" s="15"/>
      <c r="AC365" s="15"/>
      <c r="AD365" s="15"/>
      <c r="AE365" s="15"/>
      <c r="AT365" s="268" t="s">
        <v>158</v>
      </c>
      <c r="AU365" s="268" t="s">
        <v>82</v>
      </c>
      <c r="AV365" s="15" t="s">
        <v>167</v>
      </c>
      <c r="AW365" s="15" t="s">
        <v>33</v>
      </c>
      <c r="AX365" s="15" t="s">
        <v>72</v>
      </c>
      <c r="AY365" s="268" t="s">
        <v>147</v>
      </c>
    </row>
    <row r="366" s="16" customFormat="1">
      <c r="A366" s="16"/>
      <c r="B366" s="269"/>
      <c r="C366" s="270"/>
      <c r="D366" s="233" t="s">
        <v>158</v>
      </c>
      <c r="E366" s="271" t="s">
        <v>19</v>
      </c>
      <c r="F366" s="272" t="s">
        <v>177</v>
      </c>
      <c r="G366" s="270"/>
      <c r="H366" s="273">
        <v>61</v>
      </c>
      <c r="I366" s="274"/>
      <c r="J366" s="270"/>
      <c r="K366" s="270"/>
      <c r="L366" s="275"/>
      <c r="M366" s="276"/>
      <c r="N366" s="277"/>
      <c r="O366" s="277"/>
      <c r="P366" s="277"/>
      <c r="Q366" s="277"/>
      <c r="R366" s="277"/>
      <c r="S366" s="277"/>
      <c r="T366" s="278"/>
      <c r="U366" s="16"/>
      <c r="V366" s="16"/>
      <c r="W366" s="16"/>
      <c r="X366" s="16"/>
      <c r="Y366" s="16"/>
      <c r="Z366" s="16"/>
      <c r="AA366" s="16"/>
      <c r="AB366" s="16"/>
      <c r="AC366" s="16"/>
      <c r="AD366" s="16"/>
      <c r="AE366" s="16"/>
      <c r="AT366" s="279" t="s">
        <v>158</v>
      </c>
      <c r="AU366" s="279" t="s">
        <v>82</v>
      </c>
      <c r="AV366" s="16" t="s">
        <v>154</v>
      </c>
      <c r="AW366" s="16" t="s">
        <v>33</v>
      </c>
      <c r="AX366" s="16" t="s">
        <v>80</v>
      </c>
      <c r="AY366" s="279" t="s">
        <v>147</v>
      </c>
    </row>
    <row r="367" s="2" customFormat="1" ht="21.75" customHeight="1">
      <c r="A367" s="40"/>
      <c r="B367" s="41"/>
      <c r="C367" s="280" t="s">
        <v>599</v>
      </c>
      <c r="D367" s="280" t="s">
        <v>250</v>
      </c>
      <c r="E367" s="281" t="s">
        <v>600</v>
      </c>
      <c r="F367" s="282" t="s">
        <v>601</v>
      </c>
      <c r="G367" s="283" t="s">
        <v>152</v>
      </c>
      <c r="H367" s="284">
        <v>67.099999999999994</v>
      </c>
      <c r="I367" s="285"/>
      <c r="J367" s="286">
        <f>ROUND(I367*H367,2)</f>
        <v>0</v>
      </c>
      <c r="K367" s="282" t="s">
        <v>153</v>
      </c>
      <c r="L367" s="287"/>
      <c r="M367" s="288" t="s">
        <v>19</v>
      </c>
      <c r="N367" s="289" t="s">
        <v>43</v>
      </c>
      <c r="O367" s="86"/>
      <c r="P367" s="229">
        <f>O367*H367</f>
        <v>0</v>
      </c>
      <c r="Q367" s="229">
        <v>0.019199999999999998</v>
      </c>
      <c r="R367" s="229">
        <f>Q367*H367</f>
        <v>1.2883199999999997</v>
      </c>
      <c r="S367" s="229">
        <v>0</v>
      </c>
      <c r="T367" s="230">
        <f>S367*H367</f>
        <v>0</v>
      </c>
      <c r="U367" s="40"/>
      <c r="V367" s="40"/>
      <c r="W367" s="40"/>
      <c r="X367" s="40"/>
      <c r="Y367" s="40"/>
      <c r="Z367" s="40"/>
      <c r="AA367" s="40"/>
      <c r="AB367" s="40"/>
      <c r="AC367" s="40"/>
      <c r="AD367" s="40"/>
      <c r="AE367" s="40"/>
      <c r="AR367" s="231" t="s">
        <v>329</v>
      </c>
      <c r="AT367" s="231" t="s">
        <v>250</v>
      </c>
      <c r="AU367" s="231" t="s">
        <v>82</v>
      </c>
      <c r="AY367" s="19" t="s">
        <v>147</v>
      </c>
      <c r="BE367" s="232">
        <f>IF(N367="základní",J367,0)</f>
        <v>0</v>
      </c>
      <c r="BF367" s="232">
        <f>IF(N367="snížená",J367,0)</f>
        <v>0</v>
      </c>
      <c r="BG367" s="232">
        <f>IF(N367="zákl. přenesená",J367,0)</f>
        <v>0</v>
      </c>
      <c r="BH367" s="232">
        <f>IF(N367="sníž. přenesená",J367,0)</f>
        <v>0</v>
      </c>
      <c r="BI367" s="232">
        <f>IF(N367="nulová",J367,0)</f>
        <v>0</v>
      </c>
      <c r="BJ367" s="19" t="s">
        <v>80</v>
      </c>
      <c r="BK367" s="232">
        <f>ROUND(I367*H367,2)</f>
        <v>0</v>
      </c>
      <c r="BL367" s="19" t="s">
        <v>249</v>
      </c>
      <c r="BM367" s="231" t="s">
        <v>602</v>
      </c>
    </row>
    <row r="368" s="14" customFormat="1">
      <c r="A368" s="14"/>
      <c r="B368" s="247"/>
      <c r="C368" s="248"/>
      <c r="D368" s="233" t="s">
        <v>158</v>
      </c>
      <c r="E368" s="248"/>
      <c r="F368" s="250" t="s">
        <v>603</v>
      </c>
      <c r="G368" s="248"/>
      <c r="H368" s="251">
        <v>67.099999999999994</v>
      </c>
      <c r="I368" s="252"/>
      <c r="J368" s="248"/>
      <c r="K368" s="248"/>
      <c r="L368" s="253"/>
      <c r="M368" s="254"/>
      <c r="N368" s="255"/>
      <c r="O368" s="255"/>
      <c r="P368" s="255"/>
      <c r="Q368" s="255"/>
      <c r="R368" s="255"/>
      <c r="S368" s="255"/>
      <c r="T368" s="256"/>
      <c r="U368" s="14"/>
      <c r="V368" s="14"/>
      <c r="W368" s="14"/>
      <c r="X368" s="14"/>
      <c r="Y368" s="14"/>
      <c r="Z368" s="14"/>
      <c r="AA368" s="14"/>
      <c r="AB368" s="14"/>
      <c r="AC368" s="14"/>
      <c r="AD368" s="14"/>
      <c r="AE368" s="14"/>
      <c r="AT368" s="257" t="s">
        <v>158</v>
      </c>
      <c r="AU368" s="257" t="s">
        <v>82</v>
      </c>
      <c r="AV368" s="14" t="s">
        <v>82</v>
      </c>
      <c r="AW368" s="14" t="s">
        <v>4</v>
      </c>
      <c r="AX368" s="14" t="s">
        <v>80</v>
      </c>
      <c r="AY368" s="257" t="s">
        <v>147</v>
      </c>
    </row>
    <row r="369" s="2" customFormat="1" ht="21.75" customHeight="1">
      <c r="A369" s="40"/>
      <c r="B369" s="41"/>
      <c r="C369" s="220" t="s">
        <v>604</v>
      </c>
      <c r="D369" s="220" t="s">
        <v>149</v>
      </c>
      <c r="E369" s="221" t="s">
        <v>605</v>
      </c>
      <c r="F369" s="222" t="s">
        <v>606</v>
      </c>
      <c r="G369" s="223" t="s">
        <v>152</v>
      </c>
      <c r="H369" s="224">
        <v>5.5</v>
      </c>
      <c r="I369" s="225"/>
      <c r="J369" s="226">
        <f>ROUND(I369*H369,2)</f>
        <v>0</v>
      </c>
      <c r="K369" s="222" t="s">
        <v>153</v>
      </c>
      <c r="L369" s="46"/>
      <c r="M369" s="227" t="s">
        <v>19</v>
      </c>
      <c r="N369" s="228" t="s">
        <v>43</v>
      </c>
      <c r="O369" s="86"/>
      <c r="P369" s="229">
        <f>O369*H369</f>
        <v>0</v>
      </c>
      <c r="Q369" s="229">
        <v>0</v>
      </c>
      <c r="R369" s="229">
        <f>Q369*H369</f>
        <v>0</v>
      </c>
      <c r="S369" s="229">
        <v>0</v>
      </c>
      <c r="T369" s="230">
        <f>S369*H369</f>
        <v>0</v>
      </c>
      <c r="U369" s="40"/>
      <c r="V369" s="40"/>
      <c r="W369" s="40"/>
      <c r="X369" s="40"/>
      <c r="Y369" s="40"/>
      <c r="Z369" s="40"/>
      <c r="AA369" s="40"/>
      <c r="AB369" s="40"/>
      <c r="AC369" s="40"/>
      <c r="AD369" s="40"/>
      <c r="AE369" s="40"/>
      <c r="AR369" s="231" t="s">
        <v>249</v>
      </c>
      <c r="AT369" s="231" t="s">
        <v>149</v>
      </c>
      <c r="AU369" s="231" t="s">
        <v>82</v>
      </c>
      <c r="AY369" s="19" t="s">
        <v>147</v>
      </c>
      <c r="BE369" s="232">
        <f>IF(N369="základní",J369,0)</f>
        <v>0</v>
      </c>
      <c r="BF369" s="232">
        <f>IF(N369="snížená",J369,0)</f>
        <v>0</v>
      </c>
      <c r="BG369" s="232">
        <f>IF(N369="zákl. přenesená",J369,0)</f>
        <v>0</v>
      </c>
      <c r="BH369" s="232">
        <f>IF(N369="sníž. přenesená",J369,0)</f>
        <v>0</v>
      </c>
      <c r="BI369" s="232">
        <f>IF(N369="nulová",J369,0)</f>
        <v>0</v>
      </c>
      <c r="BJ369" s="19" t="s">
        <v>80</v>
      </c>
      <c r="BK369" s="232">
        <f>ROUND(I369*H369,2)</f>
        <v>0</v>
      </c>
      <c r="BL369" s="19" t="s">
        <v>249</v>
      </c>
      <c r="BM369" s="231" t="s">
        <v>607</v>
      </c>
    </row>
    <row r="370" s="2" customFormat="1">
      <c r="A370" s="40"/>
      <c r="B370" s="41"/>
      <c r="C370" s="42"/>
      <c r="D370" s="233" t="s">
        <v>156</v>
      </c>
      <c r="E370" s="42"/>
      <c r="F370" s="234" t="s">
        <v>598</v>
      </c>
      <c r="G370" s="42"/>
      <c r="H370" s="42"/>
      <c r="I370" s="138"/>
      <c r="J370" s="42"/>
      <c r="K370" s="42"/>
      <c r="L370" s="46"/>
      <c r="M370" s="235"/>
      <c r="N370" s="236"/>
      <c r="O370" s="86"/>
      <c r="P370" s="86"/>
      <c r="Q370" s="86"/>
      <c r="R370" s="86"/>
      <c r="S370" s="86"/>
      <c r="T370" s="87"/>
      <c r="U370" s="40"/>
      <c r="V370" s="40"/>
      <c r="W370" s="40"/>
      <c r="X370" s="40"/>
      <c r="Y370" s="40"/>
      <c r="Z370" s="40"/>
      <c r="AA370" s="40"/>
      <c r="AB370" s="40"/>
      <c r="AC370" s="40"/>
      <c r="AD370" s="40"/>
      <c r="AE370" s="40"/>
      <c r="AT370" s="19" t="s">
        <v>156</v>
      </c>
      <c r="AU370" s="19" t="s">
        <v>82</v>
      </c>
    </row>
    <row r="371" s="13" customFormat="1">
      <c r="A371" s="13"/>
      <c r="B371" s="237"/>
      <c r="C371" s="238"/>
      <c r="D371" s="233" t="s">
        <v>158</v>
      </c>
      <c r="E371" s="239" t="s">
        <v>19</v>
      </c>
      <c r="F371" s="240" t="s">
        <v>552</v>
      </c>
      <c r="G371" s="238"/>
      <c r="H371" s="239" t="s">
        <v>19</v>
      </c>
      <c r="I371" s="241"/>
      <c r="J371" s="238"/>
      <c r="K371" s="238"/>
      <c r="L371" s="242"/>
      <c r="M371" s="243"/>
      <c r="N371" s="244"/>
      <c r="O371" s="244"/>
      <c r="P371" s="244"/>
      <c r="Q371" s="244"/>
      <c r="R371" s="244"/>
      <c r="S371" s="244"/>
      <c r="T371" s="245"/>
      <c r="U371" s="13"/>
      <c r="V371" s="13"/>
      <c r="W371" s="13"/>
      <c r="X371" s="13"/>
      <c r="Y371" s="13"/>
      <c r="Z371" s="13"/>
      <c r="AA371" s="13"/>
      <c r="AB371" s="13"/>
      <c r="AC371" s="13"/>
      <c r="AD371" s="13"/>
      <c r="AE371" s="13"/>
      <c r="AT371" s="246" t="s">
        <v>158</v>
      </c>
      <c r="AU371" s="246" t="s">
        <v>82</v>
      </c>
      <c r="AV371" s="13" t="s">
        <v>80</v>
      </c>
      <c r="AW371" s="13" t="s">
        <v>33</v>
      </c>
      <c r="AX371" s="13" t="s">
        <v>72</v>
      </c>
      <c r="AY371" s="246" t="s">
        <v>147</v>
      </c>
    </row>
    <row r="372" s="14" customFormat="1">
      <c r="A372" s="14"/>
      <c r="B372" s="247"/>
      <c r="C372" s="248"/>
      <c r="D372" s="233" t="s">
        <v>158</v>
      </c>
      <c r="E372" s="249" t="s">
        <v>19</v>
      </c>
      <c r="F372" s="250" t="s">
        <v>553</v>
      </c>
      <c r="G372" s="248"/>
      <c r="H372" s="251">
        <v>3.1000000000000001</v>
      </c>
      <c r="I372" s="252"/>
      <c r="J372" s="248"/>
      <c r="K372" s="248"/>
      <c r="L372" s="253"/>
      <c r="M372" s="254"/>
      <c r="N372" s="255"/>
      <c r="O372" s="255"/>
      <c r="P372" s="255"/>
      <c r="Q372" s="255"/>
      <c r="R372" s="255"/>
      <c r="S372" s="255"/>
      <c r="T372" s="256"/>
      <c r="U372" s="14"/>
      <c r="V372" s="14"/>
      <c r="W372" s="14"/>
      <c r="X372" s="14"/>
      <c r="Y372" s="14"/>
      <c r="Z372" s="14"/>
      <c r="AA372" s="14"/>
      <c r="AB372" s="14"/>
      <c r="AC372" s="14"/>
      <c r="AD372" s="14"/>
      <c r="AE372" s="14"/>
      <c r="AT372" s="257" t="s">
        <v>158</v>
      </c>
      <c r="AU372" s="257" t="s">
        <v>82</v>
      </c>
      <c r="AV372" s="14" t="s">
        <v>82</v>
      </c>
      <c r="AW372" s="14" t="s">
        <v>33</v>
      </c>
      <c r="AX372" s="14" t="s">
        <v>72</v>
      </c>
      <c r="AY372" s="257" t="s">
        <v>147</v>
      </c>
    </row>
    <row r="373" s="14" customFormat="1">
      <c r="A373" s="14"/>
      <c r="B373" s="247"/>
      <c r="C373" s="248"/>
      <c r="D373" s="233" t="s">
        <v>158</v>
      </c>
      <c r="E373" s="249" t="s">
        <v>19</v>
      </c>
      <c r="F373" s="250" t="s">
        <v>556</v>
      </c>
      <c r="G373" s="248"/>
      <c r="H373" s="251">
        <v>1</v>
      </c>
      <c r="I373" s="252"/>
      <c r="J373" s="248"/>
      <c r="K373" s="248"/>
      <c r="L373" s="253"/>
      <c r="M373" s="254"/>
      <c r="N373" s="255"/>
      <c r="O373" s="255"/>
      <c r="P373" s="255"/>
      <c r="Q373" s="255"/>
      <c r="R373" s="255"/>
      <c r="S373" s="255"/>
      <c r="T373" s="256"/>
      <c r="U373" s="14"/>
      <c r="V373" s="14"/>
      <c r="W373" s="14"/>
      <c r="X373" s="14"/>
      <c r="Y373" s="14"/>
      <c r="Z373" s="14"/>
      <c r="AA373" s="14"/>
      <c r="AB373" s="14"/>
      <c r="AC373" s="14"/>
      <c r="AD373" s="14"/>
      <c r="AE373" s="14"/>
      <c r="AT373" s="257" t="s">
        <v>158</v>
      </c>
      <c r="AU373" s="257" t="s">
        <v>82</v>
      </c>
      <c r="AV373" s="14" t="s">
        <v>82</v>
      </c>
      <c r="AW373" s="14" t="s">
        <v>33</v>
      </c>
      <c r="AX373" s="14" t="s">
        <v>72</v>
      </c>
      <c r="AY373" s="257" t="s">
        <v>147</v>
      </c>
    </row>
    <row r="374" s="14" customFormat="1">
      <c r="A374" s="14"/>
      <c r="B374" s="247"/>
      <c r="C374" s="248"/>
      <c r="D374" s="233" t="s">
        <v>158</v>
      </c>
      <c r="E374" s="249" t="s">
        <v>19</v>
      </c>
      <c r="F374" s="250" t="s">
        <v>557</v>
      </c>
      <c r="G374" s="248"/>
      <c r="H374" s="251">
        <v>1.3999999999999999</v>
      </c>
      <c r="I374" s="252"/>
      <c r="J374" s="248"/>
      <c r="K374" s="248"/>
      <c r="L374" s="253"/>
      <c r="M374" s="254"/>
      <c r="N374" s="255"/>
      <c r="O374" s="255"/>
      <c r="P374" s="255"/>
      <c r="Q374" s="255"/>
      <c r="R374" s="255"/>
      <c r="S374" s="255"/>
      <c r="T374" s="256"/>
      <c r="U374" s="14"/>
      <c r="V374" s="14"/>
      <c r="W374" s="14"/>
      <c r="X374" s="14"/>
      <c r="Y374" s="14"/>
      <c r="Z374" s="14"/>
      <c r="AA374" s="14"/>
      <c r="AB374" s="14"/>
      <c r="AC374" s="14"/>
      <c r="AD374" s="14"/>
      <c r="AE374" s="14"/>
      <c r="AT374" s="257" t="s">
        <v>158</v>
      </c>
      <c r="AU374" s="257" t="s">
        <v>82</v>
      </c>
      <c r="AV374" s="14" t="s">
        <v>82</v>
      </c>
      <c r="AW374" s="14" t="s">
        <v>33</v>
      </c>
      <c r="AX374" s="14" t="s">
        <v>72</v>
      </c>
      <c r="AY374" s="257" t="s">
        <v>147</v>
      </c>
    </row>
    <row r="375" s="16" customFormat="1">
      <c r="A375" s="16"/>
      <c r="B375" s="269"/>
      <c r="C375" s="270"/>
      <c r="D375" s="233" t="s">
        <v>158</v>
      </c>
      <c r="E375" s="271" t="s">
        <v>19</v>
      </c>
      <c r="F375" s="272" t="s">
        <v>177</v>
      </c>
      <c r="G375" s="270"/>
      <c r="H375" s="273">
        <v>5.5</v>
      </c>
      <c r="I375" s="274"/>
      <c r="J375" s="270"/>
      <c r="K375" s="270"/>
      <c r="L375" s="275"/>
      <c r="M375" s="276"/>
      <c r="N375" s="277"/>
      <c r="O375" s="277"/>
      <c r="P375" s="277"/>
      <c r="Q375" s="277"/>
      <c r="R375" s="277"/>
      <c r="S375" s="277"/>
      <c r="T375" s="278"/>
      <c r="U375" s="16"/>
      <c r="V375" s="16"/>
      <c r="W375" s="16"/>
      <c r="X375" s="16"/>
      <c r="Y375" s="16"/>
      <c r="Z375" s="16"/>
      <c r="AA375" s="16"/>
      <c r="AB375" s="16"/>
      <c r="AC375" s="16"/>
      <c r="AD375" s="16"/>
      <c r="AE375" s="16"/>
      <c r="AT375" s="279" t="s">
        <v>158</v>
      </c>
      <c r="AU375" s="279" t="s">
        <v>82</v>
      </c>
      <c r="AV375" s="16" t="s">
        <v>154</v>
      </c>
      <c r="AW375" s="16" t="s">
        <v>33</v>
      </c>
      <c r="AX375" s="16" t="s">
        <v>80</v>
      </c>
      <c r="AY375" s="279" t="s">
        <v>147</v>
      </c>
    </row>
    <row r="376" s="2" customFormat="1" ht="16.5" customHeight="1">
      <c r="A376" s="40"/>
      <c r="B376" s="41"/>
      <c r="C376" s="220" t="s">
        <v>608</v>
      </c>
      <c r="D376" s="220" t="s">
        <v>149</v>
      </c>
      <c r="E376" s="221" t="s">
        <v>609</v>
      </c>
      <c r="F376" s="222" t="s">
        <v>610</v>
      </c>
      <c r="G376" s="223" t="s">
        <v>152</v>
      </c>
      <c r="H376" s="224">
        <v>17.199999999999999</v>
      </c>
      <c r="I376" s="225"/>
      <c r="J376" s="226">
        <f>ROUND(I376*H376,2)</f>
        <v>0</v>
      </c>
      <c r="K376" s="222" t="s">
        <v>153</v>
      </c>
      <c r="L376" s="46"/>
      <c r="M376" s="227" t="s">
        <v>19</v>
      </c>
      <c r="N376" s="228" t="s">
        <v>43</v>
      </c>
      <c r="O376" s="86"/>
      <c r="P376" s="229">
        <f>O376*H376</f>
        <v>0</v>
      </c>
      <c r="Q376" s="229">
        <v>0.0015</v>
      </c>
      <c r="R376" s="229">
        <f>Q376*H376</f>
        <v>0.0258</v>
      </c>
      <c r="S376" s="229">
        <v>0</v>
      </c>
      <c r="T376" s="230">
        <f>S376*H376</f>
        <v>0</v>
      </c>
      <c r="U376" s="40"/>
      <c r="V376" s="40"/>
      <c r="W376" s="40"/>
      <c r="X376" s="40"/>
      <c r="Y376" s="40"/>
      <c r="Z376" s="40"/>
      <c r="AA376" s="40"/>
      <c r="AB376" s="40"/>
      <c r="AC376" s="40"/>
      <c r="AD376" s="40"/>
      <c r="AE376" s="40"/>
      <c r="AR376" s="231" t="s">
        <v>249</v>
      </c>
      <c r="AT376" s="231" t="s">
        <v>149</v>
      </c>
      <c r="AU376" s="231" t="s">
        <v>82</v>
      </c>
      <c r="AY376" s="19" t="s">
        <v>147</v>
      </c>
      <c r="BE376" s="232">
        <f>IF(N376="základní",J376,0)</f>
        <v>0</v>
      </c>
      <c r="BF376" s="232">
        <f>IF(N376="snížená",J376,0)</f>
        <v>0</v>
      </c>
      <c r="BG376" s="232">
        <f>IF(N376="zákl. přenesená",J376,0)</f>
        <v>0</v>
      </c>
      <c r="BH376" s="232">
        <f>IF(N376="sníž. přenesená",J376,0)</f>
        <v>0</v>
      </c>
      <c r="BI376" s="232">
        <f>IF(N376="nulová",J376,0)</f>
        <v>0</v>
      </c>
      <c r="BJ376" s="19" t="s">
        <v>80</v>
      </c>
      <c r="BK376" s="232">
        <f>ROUND(I376*H376,2)</f>
        <v>0</v>
      </c>
      <c r="BL376" s="19" t="s">
        <v>249</v>
      </c>
      <c r="BM376" s="231" t="s">
        <v>611</v>
      </c>
    </row>
    <row r="377" s="2" customFormat="1">
      <c r="A377" s="40"/>
      <c r="B377" s="41"/>
      <c r="C377" s="42"/>
      <c r="D377" s="233" t="s">
        <v>156</v>
      </c>
      <c r="E377" s="42"/>
      <c r="F377" s="234" t="s">
        <v>612</v>
      </c>
      <c r="G377" s="42"/>
      <c r="H377" s="42"/>
      <c r="I377" s="138"/>
      <c r="J377" s="42"/>
      <c r="K377" s="42"/>
      <c r="L377" s="46"/>
      <c r="M377" s="235"/>
      <c r="N377" s="236"/>
      <c r="O377" s="86"/>
      <c r="P377" s="86"/>
      <c r="Q377" s="86"/>
      <c r="R377" s="86"/>
      <c r="S377" s="86"/>
      <c r="T377" s="87"/>
      <c r="U377" s="40"/>
      <c r="V377" s="40"/>
      <c r="W377" s="40"/>
      <c r="X377" s="40"/>
      <c r="Y377" s="40"/>
      <c r="Z377" s="40"/>
      <c r="AA377" s="40"/>
      <c r="AB377" s="40"/>
      <c r="AC377" s="40"/>
      <c r="AD377" s="40"/>
      <c r="AE377" s="40"/>
      <c r="AT377" s="19" t="s">
        <v>156</v>
      </c>
      <c r="AU377" s="19" t="s">
        <v>82</v>
      </c>
    </row>
    <row r="378" s="13" customFormat="1">
      <c r="A378" s="13"/>
      <c r="B378" s="237"/>
      <c r="C378" s="238"/>
      <c r="D378" s="233" t="s">
        <v>158</v>
      </c>
      <c r="E378" s="239" t="s">
        <v>19</v>
      </c>
      <c r="F378" s="240" t="s">
        <v>552</v>
      </c>
      <c r="G378" s="238"/>
      <c r="H378" s="239" t="s">
        <v>19</v>
      </c>
      <c r="I378" s="241"/>
      <c r="J378" s="238"/>
      <c r="K378" s="238"/>
      <c r="L378" s="242"/>
      <c r="M378" s="243"/>
      <c r="N378" s="244"/>
      <c r="O378" s="244"/>
      <c r="P378" s="244"/>
      <c r="Q378" s="244"/>
      <c r="R378" s="244"/>
      <c r="S378" s="244"/>
      <c r="T378" s="245"/>
      <c r="U378" s="13"/>
      <c r="V378" s="13"/>
      <c r="W378" s="13"/>
      <c r="X378" s="13"/>
      <c r="Y378" s="13"/>
      <c r="Z378" s="13"/>
      <c r="AA378" s="13"/>
      <c r="AB378" s="13"/>
      <c r="AC378" s="13"/>
      <c r="AD378" s="13"/>
      <c r="AE378" s="13"/>
      <c r="AT378" s="246" t="s">
        <v>158</v>
      </c>
      <c r="AU378" s="246" t="s">
        <v>82</v>
      </c>
      <c r="AV378" s="13" t="s">
        <v>80</v>
      </c>
      <c r="AW378" s="13" t="s">
        <v>33</v>
      </c>
      <c r="AX378" s="13" t="s">
        <v>72</v>
      </c>
      <c r="AY378" s="246" t="s">
        <v>147</v>
      </c>
    </row>
    <row r="379" s="14" customFormat="1">
      <c r="A379" s="14"/>
      <c r="B379" s="247"/>
      <c r="C379" s="248"/>
      <c r="D379" s="233" t="s">
        <v>158</v>
      </c>
      <c r="E379" s="249" t="s">
        <v>19</v>
      </c>
      <c r="F379" s="250" t="s">
        <v>553</v>
      </c>
      <c r="G379" s="248"/>
      <c r="H379" s="251">
        <v>3.1000000000000001</v>
      </c>
      <c r="I379" s="252"/>
      <c r="J379" s="248"/>
      <c r="K379" s="248"/>
      <c r="L379" s="253"/>
      <c r="M379" s="254"/>
      <c r="N379" s="255"/>
      <c r="O379" s="255"/>
      <c r="P379" s="255"/>
      <c r="Q379" s="255"/>
      <c r="R379" s="255"/>
      <c r="S379" s="255"/>
      <c r="T379" s="256"/>
      <c r="U379" s="14"/>
      <c r="V379" s="14"/>
      <c r="W379" s="14"/>
      <c r="X379" s="14"/>
      <c r="Y379" s="14"/>
      <c r="Z379" s="14"/>
      <c r="AA379" s="14"/>
      <c r="AB379" s="14"/>
      <c r="AC379" s="14"/>
      <c r="AD379" s="14"/>
      <c r="AE379" s="14"/>
      <c r="AT379" s="257" t="s">
        <v>158</v>
      </c>
      <c r="AU379" s="257" t="s">
        <v>82</v>
      </c>
      <c r="AV379" s="14" t="s">
        <v>82</v>
      </c>
      <c r="AW379" s="14" t="s">
        <v>33</v>
      </c>
      <c r="AX379" s="14" t="s">
        <v>72</v>
      </c>
      <c r="AY379" s="257" t="s">
        <v>147</v>
      </c>
    </row>
    <row r="380" s="14" customFormat="1">
      <c r="A380" s="14"/>
      <c r="B380" s="247"/>
      <c r="C380" s="248"/>
      <c r="D380" s="233" t="s">
        <v>158</v>
      </c>
      <c r="E380" s="249" t="s">
        <v>19</v>
      </c>
      <c r="F380" s="250" t="s">
        <v>554</v>
      </c>
      <c r="G380" s="248"/>
      <c r="H380" s="251">
        <v>5.9000000000000004</v>
      </c>
      <c r="I380" s="252"/>
      <c r="J380" s="248"/>
      <c r="K380" s="248"/>
      <c r="L380" s="253"/>
      <c r="M380" s="254"/>
      <c r="N380" s="255"/>
      <c r="O380" s="255"/>
      <c r="P380" s="255"/>
      <c r="Q380" s="255"/>
      <c r="R380" s="255"/>
      <c r="S380" s="255"/>
      <c r="T380" s="256"/>
      <c r="U380" s="14"/>
      <c r="V380" s="14"/>
      <c r="W380" s="14"/>
      <c r="X380" s="14"/>
      <c r="Y380" s="14"/>
      <c r="Z380" s="14"/>
      <c r="AA380" s="14"/>
      <c r="AB380" s="14"/>
      <c r="AC380" s="14"/>
      <c r="AD380" s="14"/>
      <c r="AE380" s="14"/>
      <c r="AT380" s="257" t="s">
        <v>158</v>
      </c>
      <c r="AU380" s="257" t="s">
        <v>82</v>
      </c>
      <c r="AV380" s="14" t="s">
        <v>82</v>
      </c>
      <c r="AW380" s="14" t="s">
        <v>33</v>
      </c>
      <c r="AX380" s="14" t="s">
        <v>72</v>
      </c>
      <c r="AY380" s="257" t="s">
        <v>147</v>
      </c>
    </row>
    <row r="381" s="14" customFormat="1">
      <c r="A381" s="14"/>
      <c r="B381" s="247"/>
      <c r="C381" s="248"/>
      <c r="D381" s="233" t="s">
        <v>158</v>
      </c>
      <c r="E381" s="249" t="s">
        <v>19</v>
      </c>
      <c r="F381" s="250" t="s">
        <v>555</v>
      </c>
      <c r="G381" s="248"/>
      <c r="H381" s="251">
        <v>5.7999999999999998</v>
      </c>
      <c r="I381" s="252"/>
      <c r="J381" s="248"/>
      <c r="K381" s="248"/>
      <c r="L381" s="253"/>
      <c r="M381" s="254"/>
      <c r="N381" s="255"/>
      <c r="O381" s="255"/>
      <c r="P381" s="255"/>
      <c r="Q381" s="255"/>
      <c r="R381" s="255"/>
      <c r="S381" s="255"/>
      <c r="T381" s="256"/>
      <c r="U381" s="14"/>
      <c r="V381" s="14"/>
      <c r="W381" s="14"/>
      <c r="X381" s="14"/>
      <c r="Y381" s="14"/>
      <c r="Z381" s="14"/>
      <c r="AA381" s="14"/>
      <c r="AB381" s="14"/>
      <c r="AC381" s="14"/>
      <c r="AD381" s="14"/>
      <c r="AE381" s="14"/>
      <c r="AT381" s="257" t="s">
        <v>158</v>
      </c>
      <c r="AU381" s="257" t="s">
        <v>82</v>
      </c>
      <c r="AV381" s="14" t="s">
        <v>82</v>
      </c>
      <c r="AW381" s="14" t="s">
        <v>33</v>
      </c>
      <c r="AX381" s="14" t="s">
        <v>72</v>
      </c>
      <c r="AY381" s="257" t="s">
        <v>147</v>
      </c>
    </row>
    <row r="382" s="14" customFormat="1">
      <c r="A382" s="14"/>
      <c r="B382" s="247"/>
      <c r="C382" s="248"/>
      <c r="D382" s="233" t="s">
        <v>158</v>
      </c>
      <c r="E382" s="249" t="s">
        <v>19</v>
      </c>
      <c r="F382" s="250" t="s">
        <v>556</v>
      </c>
      <c r="G382" s="248"/>
      <c r="H382" s="251">
        <v>1</v>
      </c>
      <c r="I382" s="252"/>
      <c r="J382" s="248"/>
      <c r="K382" s="248"/>
      <c r="L382" s="253"/>
      <c r="M382" s="254"/>
      <c r="N382" s="255"/>
      <c r="O382" s="255"/>
      <c r="P382" s="255"/>
      <c r="Q382" s="255"/>
      <c r="R382" s="255"/>
      <c r="S382" s="255"/>
      <c r="T382" s="256"/>
      <c r="U382" s="14"/>
      <c r="V382" s="14"/>
      <c r="W382" s="14"/>
      <c r="X382" s="14"/>
      <c r="Y382" s="14"/>
      <c r="Z382" s="14"/>
      <c r="AA382" s="14"/>
      <c r="AB382" s="14"/>
      <c r="AC382" s="14"/>
      <c r="AD382" s="14"/>
      <c r="AE382" s="14"/>
      <c r="AT382" s="257" t="s">
        <v>158</v>
      </c>
      <c r="AU382" s="257" t="s">
        <v>82</v>
      </c>
      <c r="AV382" s="14" t="s">
        <v>82</v>
      </c>
      <c r="AW382" s="14" t="s">
        <v>33</v>
      </c>
      <c r="AX382" s="14" t="s">
        <v>72</v>
      </c>
      <c r="AY382" s="257" t="s">
        <v>147</v>
      </c>
    </row>
    <row r="383" s="14" customFormat="1">
      <c r="A383" s="14"/>
      <c r="B383" s="247"/>
      <c r="C383" s="248"/>
      <c r="D383" s="233" t="s">
        <v>158</v>
      </c>
      <c r="E383" s="249" t="s">
        <v>19</v>
      </c>
      <c r="F383" s="250" t="s">
        <v>557</v>
      </c>
      <c r="G383" s="248"/>
      <c r="H383" s="251">
        <v>1.3999999999999999</v>
      </c>
      <c r="I383" s="252"/>
      <c r="J383" s="248"/>
      <c r="K383" s="248"/>
      <c r="L383" s="253"/>
      <c r="M383" s="254"/>
      <c r="N383" s="255"/>
      <c r="O383" s="255"/>
      <c r="P383" s="255"/>
      <c r="Q383" s="255"/>
      <c r="R383" s="255"/>
      <c r="S383" s="255"/>
      <c r="T383" s="256"/>
      <c r="U383" s="14"/>
      <c r="V383" s="14"/>
      <c r="W383" s="14"/>
      <c r="X383" s="14"/>
      <c r="Y383" s="14"/>
      <c r="Z383" s="14"/>
      <c r="AA383" s="14"/>
      <c r="AB383" s="14"/>
      <c r="AC383" s="14"/>
      <c r="AD383" s="14"/>
      <c r="AE383" s="14"/>
      <c r="AT383" s="257" t="s">
        <v>158</v>
      </c>
      <c r="AU383" s="257" t="s">
        <v>82</v>
      </c>
      <c r="AV383" s="14" t="s">
        <v>82</v>
      </c>
      <c r="AW383" s="14" t="s">
        <v>33</v>
      </c>
      <c r="AX383" s="14" t="s">
        <v>72</v>
      </c>
      <c r="AY383" s="257" t="s">
        <v>147</v>
      </c>
    </row>
    <row r="384" s="16" customFormat="1">
      <c r="A384" s="16"/>
      <c r="B384" s="269"/>
      <c r="C384" s="270"/>
      <c r="D384" s="233" t="s">
        <v>158</v>
      </c>
      <c r="E384" s="271" t="s">
        <v>19</v>
      </c>
      <c r="F384" s="272" t="s">
        <v>177</v>
      </c>
      <c r="G384" s="270"/>
      <c r="H384" s="273">
        <v>17.199999999999999</v>
      </c>
      <c r="I384" s="274"/>
      <c r="J384" s="270"/>
      <c r="K384" s="270"/>
      <c r="L384" s="275"/>
      <c r="M384" s="276"/>
      <c r="N384" s="277"/>
      <c r="O384" s="277"/>
      <c r="P384" s="277"/>
      <c r="Q384" s="277"/>
      <c r="R384" s="277"/>
      <c r="S384" s="277"/>
      <c r="T384" s="278"/>
      <c r="U384" s="16"/>
      <c r="V384" s="16"/>
      <c r="W384" s="16"/>
      <c r="X384" s="16"/>
      <c r="Y384" s="16"/>
      <c r="Z384" s="16"/>
      <c r="AA384" s="16"/>
      <c r="AB384" s="16"/>
      <c r="AC384" s="16"/>
      <c r="AD384" s="16"/>
      <c r="AE384" s="16"/>
      <c r="AT384" s="279" t="s">
        <v>158</v>
      </c>
      <c r="AU384" s="279" t="s">
        <v>82</v>
      </c>
      <c r="AV384" s="16" t="s">
        <v>154</v>
      </c>
      <c r="AW384" s="16" t="s">
        <v>33</v>
      </c>
      <c r="AX384" s="16" t="s">
        <v>80</v>
      </c>
      <c r="AY384" s="279" t="s">
        <v>147</v>
      </c>
    </row>
    <row r="385" s="2" customFormat="1" ht="16.5" customHeight="1">
      <c r="A385" s="40"/>
      <c r="B385" s="41"/>
      <c r="C385" s="220" t="s">
        <v>613</v>
      </c>
      <c r="D385" s="220" t="s">
        <v>149</v>
      </c>
      <c r="E385" s="221" t="s">
        <v>614</v>
      </c>
      <c r="F385" s="222" t="s">
        <v>615</v>
      </c>
      <c r="G385" s="223" t="s">
        <v>258</v>
      </c>
      <c r="H385" s="224">
        <v>38.100000000000001</v>
      </c>
      <c r="I385" s="225"/>
      <c r="J385" s="226">
        <f>ROUND(I385*H385,2)</f>
        <v>0</v>
      </c>
      <c r="K385" s="222" t="s">
        <v>153</v>
      </c>
      <c r="L385" s="46"/>
      <c r="M385" s="227" t="s">
        <v>19</v>
      </c>
      <c r="N385" s="228" t="s">
        <v>43</v>
      </c>
      <c r="O385" s="86"/>
      <c r="P385" s="229">
        <f>O385*H385</f>
        <v>0</v>
      </c>
      <c r="Q385" s="229">
        <v>0.00032000000000000003</v>
      </c>
      <c r="R385" s="229">
        <f>Q385*H385</f>
        <v>0.012192000000000001</v>
      </c>
      <c r="S385" s="229">
        <v>0</v>
      </c>
      <c r="T385" s="230">
        <f>S385*H385</f>
        <v>0</v>
      </c>
      <c r="U385" s="40"/>
      <c r="V385" s="40"/>
      <c r="W385" s="40"/>
      <c r="X385" s="40"/>
      <c r="Y385" s="40"/>
      <c r="Z385" s="40"/>
      <c r="AA385" s="40"/>
      <c r="AB385" s="40"/>
      <c r="AC385" s="40"/>
      <c r="AD385" s="40"/>
      <c r="AE385" s="40"/>
      <c r="AR385" s="231" t="s">
        <v>249</v>
      </c>
      <c r="AT385" s="231" t="s">
        <v>149</v>
      </c>
      <c r="AU385" s="231" t="s">
        <v>82</v>
      </c>
      <c r="AY385" s="19" t="s">
        <v>147</v>
      </c>
      <c r="BE385" s="232">
        <f>IF(N385="základní",J385,0)</f>
        <v>0</v>
      </c>
      <c r="BF385" s="232">
        <f>IF(N385="snížená",J385,0)</f>
        <v>0</v>
      </c>
      <c r="BG385" s="232">
        <f>IF(N385="zákl. přenesená",J385,0)</f>
        <v>0</v>
      </c>
      <c r="BH385" s="232">
        <f>IF(N385="sníž. přenesená",J385,0)</f>
        <v>0</v>
      </c>
      <c r="BI385" s="232">
        <f>IF(N385="nulová",J385,0)</f>
        <v>0</v>
      </c>
      <c r="BJ385" s="19" t="s">
        <v>80</v>
      </c>
      <c r="BK385" s="232">
        <f>ROUND(I385*H385,2)</f>
        <v>0</v>
      </c>
      <c r="BL385" s="19" t="s">
        <v>249</v>
      </c>
      <c r="BM385" s="231" t="s">
        <v>616</v>
      </c>
    </row>
    <row r="386" s="2" customFormat="1">
      <c r="A386" s="40"/>
      <c r="B386" s="41"/>
      <c r="C386" s="42"/>
      <c r="D386" s="233" t="s">
        <v>156</v>
      </c>
      <c r="E386" s="42"/>
      <c r="F386" s="234" t="s">
        <v>612</v>
      </c>
      <c r="G386" s="42"/>
      <c r="H386" s="42"/>
      <c r="I386" s="138"/>
      <c r="J386" s="42"/>
      <c r="K386" s="42"/>
      <c r="L386" s="46"/>
      <c r="M386" s="235"/>
      <c r="N386" s="236"/>
      <c r="O386" s="86"/>
      <c r="P386" s="86"/>
      <c r="Q386" s="86"/>
      <c r="R386" s="86"/>
      <c r="S386" s="86"/>
      <c r="T386" s="87"/>
      <c r="U386" s="40"/>
      <c r="V386" s="40"/>
      <c r="W386" s="40"/>
      <c r="X386" s="40"/>
      <c r="Y386" s="40"/>
      <c r="Z386" s="40"/>
      <c r="AA386" s="40"/>
      <c r="AB386" s="40"/>
      <c r="AC386" s="40"/>
      <c r="AD386" s="40"/>
      <c r="AE386" s="40"/>
      <c r="AT386" s="19" t="s">
        <v>156</v>
      </c>
      <c r="AU386" s="19" t="s">
        <v>82</v>
      </c>
    </row>
    <row r="387" s="14" customFormat="1">
      <c r="A387" s="14"/>
      <c r="B387" s="247"/>
      <c r="C387" s="248"/>
      <c r="D387" s="233" t="s">
        <v>158</v>
      </c>
      <c r="E387" s="249" t="s">
        <v>19</v>
      </c>
      <c r="F387" s="250" t="s">
        <v>617</v>
      </c>
      <c r="G387" s="248"/>
      <c r="H387" s="251">
        <v>38.100000000000001</v>
      </c>
      <c r="I387" s="252"/>
      <c r="J387" s="248"/>
      <c r="K387" s="248"/>
      <c r="L387" s="253"/>
      <c r="M387" s="254"/>
      <c r="N387" s="255"/>
      <c r="O387" s="255"/>
      <c r="P387" s="255"/>
      <c r="Q387" s="255"/>
      <c r="R387" s="255"/>
      <c r="S387" s="255"/>
      <c r="T387" s="256"/>
      <c r="U387" s="14"/>
      <c r="V387" s="14"/>
      <c r="W387" s="14"/>
      <c r="X387" s="14"/>
      <c r="Y387" s="14"/>
      <c r="Z387" s="14"/>
      <c r="AA387" s="14"/>
      <c r="AB387" s="14"/>
      <c r="AC387" s="14"/>
      <c r="AD387" s="14"/>
      <c r="AE387" s="14"/>
      <c r="AT387" s="257" t="s">
        <v>158</v>
      </c>
      <c r="AU387" s="257" t="s">
        <v>82</v>
      </c>
      <c r="AV387" s="14" t="s">
        <v>82</v>
      </c>
      <c r="AW387" s="14" t="s">
        <v>33</v>
      </c>
      <c r="AX387" s="14" t="s">
        <v>80</v>
      </c>
      <c r="AY387" s="257" t="s">
        <v>147</v>
      </c>
    </row>
    <row r="388" s="2" customFormat="1" ht="21.75" customHeight="1">
      <c r="A388" s="40"/>
      <c r="B388" s="41"/>
      <c r="C388" s="220" t="s">
        <v>618</v>
      </c>
      <c r="D388" s="220" t="s">
        <v>149</v>
      </c>
      <c r="E388" s="221" t="s">
        <v>619</v>
      </c>
      <c r="F388" s="222" t="s">
        <v>620</v>
      </c>
      <c r="G388" s="223" t="s">
        <v>186</v>
      </c>
      <c r="H388" s="224">
        <v>2.2730000000000001</v>
      </c>
      <c r="I388" s="225"/>
      <c r="J388" s="226">
        <f>ROUND(I388*H388,2)</f>
        <v>0</v>
      </c>
      <c r="K388" s="222" t="s">
        <v>153</v>
      </c>
      <c r="L388" s="46"/>
      <c r="M388" s="227" t="s">
        <v>19</v>
      </c>
      <c r="N388" s="228" t="s">
        <v>43</v>
      </c>
      <c r="O388" s="86"/>
      <c r="P388" s="229">
        <f>O388*H388</f>
        <v>0</v>
      </c>
      <c r="Q388" s="229">
        <v>0</v>
      </c>
      <c r="R388" s="229">
        <f>Q388*H388</f>
        <v>0</v>
      </c>
      <c r="S388" s="229">
        <v>0</v>
      </c>
      <c r="T388" s="230">
        <f>S388*H388</f>
        <v>0</v>
      </c>
      <c r="U388" s="40"/>
      <c r="V388" s="40"/>
      <c r="W388" s="40"/>
      <c r="X388" s="40"/>
      <c r="Y388" s="40"/>
      <c r="Z388" s="40"/>
      <c r="AA388" s="40"/>
      <c r="AB388" s="40"/>
      <c r="AC388" s="40"/>
      <c r="AD388" s="40"/>
      <c r="AE388" s="40"/>
      <c r="AR388" s="231" t="s">
        <v>249</v>
      </c>
      <c r="AT388" s="231" t="s">
        <v>149</v>
      </c>
      <c r="AU388" s="231" t="s">
        <v>82</v>
      </c>
      <c r="AY388" s="19" t="s">
        <v>147</v>
      </c>
      <c r="BE388" s="232">
        <f>IF(N388="základní",J388,0)</f>
        <v>0</v>
      </c>
      <c r="BF388" s="232">
        <f>IF(N388="snížená",J388,0)</f>
        <v>0</v>
      </c>
      <c r="BG388" s="232">
        <f>IF(N388="zákl. přenesená",J388,0)</f>
        <v>0</v>
      </c>
      <c r="BH388" s="232">
        <f>IF(N388="sníž. přenesená",J388,0)</f>
        <v>0</v>
      </c>
      <c r="BI388" s="232">
        <f>IF(N388="nulová",J388,0)</f>
        <v>0</v>
      </c>
      <c r="BJ388" s="19" t="s">
        <v>80</v>
      </c>
      <c r="BK388" s="232">
        <f>ROUND(I388*H388,2)</f>
        <v>0</v>
      </c>
      <c r="BL388" s="19" t="s">
        <v>249</v>
      </c>
      <c r="BM388" s="231" t="s">
        <v>621</v>
      </c>
    </row>
    <row r="389" s="2" customFormat="1">
      <c r="A389" s="40"/>
      <c r="B389" s="41"/>
      <c r="C389" s="42"/>
      <c r="D389" s="233" t="s">
        <v>156</v>
      </c>
      <c r="E389" s="42"/>
      <c r="F389" s="234" t="s">
        <v>622</v>
      </c>
      <c r="G389" s="42"/>
      <c r="H389" s="42"/>
      <c r="I389" s="138"/>
      <c r="J389" s="42"/>
      <c r="K389" s="42"/>
      <c r="L389" s="46"/>
      <c r="M389" s="235"/>
      <c r="N389" s="236"/>
      <c r="O389" s="86"/>
      <c r="P389" s="86"/>
      <c r="Q389" s="86"/>
      <c r="R389" s="86"/>
      <c r="S389" s="86"/>
      <c r="T389" s="87"/>
      <c r="U389" s="40"/>
      <c r="V389" s="40"/>
      <c r="W389" s="40"/>
      <c r="X389" s="40"/>
      <c r="Y389" s="40"/>
      <c r="Z389" s="40"/>
      <c r="AA389" s="40"/>
      <c r="AB389" s="40"/>
      <c r="AC389" s="40"/>
      <c r="AD389" s="40"/>
      <c r="AE389" s="40"/>
      <c r="AT389" s="19" t="s">
        <v>156</v>
      </c>
      <c r="AU389" s="19" t="s">
        <v>82</v>
      </c>
    </row>
    <row r="390" s="2" customFormat="1" ht="21.75" customHeight="1">
      <c r="A390" s="40"/>
      <c r="B390" s="41"/>
      <c r="C390" s="220" t="s">
        <v>623</v>
      </c>
      <c r="D390" s="220" t="s">
        <v>149</v>
      </c>
      <c r="E390" s="221" t="s">
        <v>624</v>
      </c>
      <c r="F390" s="222" t="s">
        <v>625</v>
      </c>
      <c r="G390" s="223" t="s">
        <v>186</v>
      </c>
      <c r="H390" s="224">
        <v>2.2730000000000001</v>
      </c>
      <c r="I390" s="225"/>
      <c r="J390" s="226">
        <f>ROUND(I390*H390,2)</f>
        <v>0</v>
      </c>
      <c r="K390" s="222" t="s">
        <v>153</v>
      </c>
      <c r="L390" s="46"/>
      <c r="M390" s="227" t="s">
        <v>19</v>
      </c>
      <c r="N390" s="228" t="s">
        <v>43</v>
      </c>
      <c r="O390" s="86"/>
      <c r="P390" s="229">
        <f>O390*H390</f>
        <v>0</v>
      </c>
      <c r="Q390" s="229">
        <v>0</v>
      </c>
      <c r="R390" s="229">
        <f>Q390*H390</f>
        <v>0</v>
      </c>
      <c r="S390" s="229">
        <v>0</v>
      </c>
      <c r="T390" s="230">
        <f>S390*H390</f>
        <v>0</v>
      </c>
      <c r="U390" s="40"/>
      <c r="V390" s="40"/>
      <c r="W390" s="40"/>
      <c r="X390" s="40"/>
      <c r="Y390" s="40"/>
      <c r="Z390" s="40"/>
      <c r="AA390" s="40"/>
      <c r="AB390" s="40"/>
      <c r="AC390" s="40"/>
      <c r="AD390" s="40"/>
      <c r="AE390" s="40"/>
      <c r="AR390" s="231" t="s">
        <v>249</v>
      </c>
      <c r="AT390" s="231" t="s">
        <v>149</v>
      </c>
      <c r="AU390" s="231" t="s">
        <v>82</v>
      </c>
      <c r="AY390" s="19" t="s">
        <v>147</v>
      </c>
      <c r="BE390" s="232">
        <f>IF(N390="základní",J390,0)</f>
        <v>0</v>
      </c>
      <c r="BF390" s="232">
        <f>IF(N390="snížená",J390,0)</f>
        <v>0</v>
      </c>
      <c r="BG390" s="232">
        <f>IF(N390="zákl. přenesená",J390,0)</f>
        <v>0</v>
      </c>
      <c r="BH390" s="232">
        <f>IF(N390="sníž. přenesená",J390,0)</f>
        <v>0</v>
      </c>
      <c r="BI390" s="232">
        <f>IF(N390="nulová",J390,0)</f>
        <v>0</v>
      </c>
      <c r="BJ390" s="19" t="s">
        <v>80</v>
      </c>
      <c r="BK390" s="232">
        <f>ROUND(I390*H390,2)</f>
        <v>0</v>
      </c>
      <c r="BL390" s="19" t="s">
        <v>249</v>
      </c>
      <c r="BM390" s="231" t="s">
        <v>626</v>
      </c>
    </row>
    <row r="391" s="2" customFormat="1">
      <c r="A391" s="40"/>
      <c r="B391" s="41"/>
      <c r="C391" s="42"/>
      <c r="D391" s="233" t="s">
        <v>156</v>
      </c>
      <c r="E391" s="42"/>
      <c r="F391" s="234" t="s">
        <v>622</v>
      </c>
      <c r="G391" s="42"/>
      <c r="H391" s="42"/>
      <c r="I391" s="138"/>
      <c r="J391" s="42"/>
      <c r="K391" s="42"/>
      <c r="L391" s="46"/>
      <c r="M391" s="235"/>
      <c r="N391" s="236"/>
      <c r="O391" s="86"/>
      <c r="P391" s="86"/>
      <c r="Q391" s="86"/>
      <c r="R391" s="86"/>
      <c r="S391" s="86"/>
      <c r="T391" s="87"/>
      <c r="U391" s="40"/>
      <c r="V391" s="40"/>
      <c r="W391" s="40"/>
      <c r="X391" s="40"/>
      <c r="Y391" s="40"/>
      <c r="Z391" s="40"/>
      <c r="AA391" s="40"/>
      <c r="AB391" s="40"/>
      <c r="AC391" s="40"/>
      <c r="AD391" s="40"/>
      <c r="AE391" s="40"/>
      <c r="AT391" s="19" t="s">
        <v>156</v>
      </c>
      <c r="AU391" s="19" t="s">
        <v>82</v>
      </c>
    </row>
    <row r="392" s="12" customFormat="1" ht="22.8" customHeight="1">
      <c r="A392" s="12"/>
      <c r="B392" s="204"/>
      <c r="C392" s="205"/>
      <c r="D392" s="206" t="s">
        <v>71</v>
      </c>
      <c r="E392" s="218" t="s">
        <v>627</v>
      </c>
      <c r="F392" s="218" t="s">
        <v>628</v>
      </c>
      <c r="G392" s="205"/>
      <c r="H392" s="205"/>
      <c r="I392" s="208"/>
      <c r="J392" s="219">
        <f>BK392</f>
        <v>0</v>
      </c>
      <c r="K392" s="205"/>
      <c r="L392" s="210"/>
      <c r="M392" s="211"/>
      <c r="N392" s="212"/>
      <c r="O392" s="212"/>
      <c r="P392" s="213">
        <f>SUM(P393:P444)</f>
        <v>0</v>
      </c>
      <c r="Q392" s="212"/>
      <c r="R392" s="213">
        <f>SUM(R393:R444)</f>
        <v>1.5095695</v>
      </c>
      <c r="S392" s="212"/>
      <c r="T392" s="214">
        <f>SUM(T393:T444)</f>
        <v>0.9866528</v>
      </c>
      <c r="U392" s="12"/>
      <c r="V392" s="12"/>
      <c r="W392" s="12"/>
      <c r="X392" s="12"/>
      <c r="Y392" s="12"/>
      <c r="Z392" s="12"/>
      <c r="AA392" s="12"/>
      <c r="AB392" s="12"/>
      <c r="AC392" s="12"/>
      <c r="AD392" s="12"/>
      <c r="AE392" s="12"/>
      <c r="AR392" s="215" t="s">
        <v>82</v>
      </c>
      <c r="AT392" s="216" t="s">
        <v>71</v>
      </c>
      <c r="AU392" s="216" t="s">
        <v>80</v>
      </c>
      <c r="AY392" s="215" t="s">
        <v>147</v>
      </c>
      <c r="BK392" s="217">
        <f>SUM(BK393:BK444)</f>
        <v>0</v>
      </c>
    </row>
    <row r="393" s="2" customFormat="1" ht="16.5" customHeight="1">
      <c r="A393" s="40"/>
      <c r="B393" s="41"/>
      <c r="C393" s="220" t="s">
        <v>629</v>
      </c>
      <c r="D393" s="220" t="s">
        <v>149</v>
      </c>
      <c r="E393" s="221" t="s">
        <v>630</v>
      </c>
      <c r="F393" s="222" t="s">
        <v>631</v>
      </c>
      <c r="G393" s="223" t="s">
        <v>152</v>
      </c>
      <c r="H393" s="224">
        <v>60.213999999999999</v>
      </c>
      <c r="I393" s="225"/>
      <c r="J393" s="226">
        <f>ROUND(I393*H393,2)</f>
        <v>0</v>
      </c>
      <c r="K393" s="222" t="s">
        <v>153</v>
      </c>
      <c r="L393" s="46"/>
      <c r="M393" s="227" t="s">
        <v>19</v>
      </c>
      <c r="N393" s="228" t="s">
        <v>43</v>
      </c>
      <c r="O393" s="86"/>
      <c r="P393" s="229">
        <f>O393*H393</f>
        <v>0</v>
      </c>
      <c r="Q393" s="229">
        <v>0.00029999999999999997</v>
      </c>
      <c r="R393" s="229">
        <f>Q393*H393</f>
        <v>0.018064199999999999</v>
      </c>
      <c r="S393" s="229">
        <v>0</v>
      </c>
      <c r="T393" s="230">
        <f>S393*H393</f>
        <v>0</v>
      </c>
      <c r="U393" s="40"/>
      <c r="V393" s="40"/>
      <c r="W393" s="40"/>
      <c r="X393" s="40"/>
      <c r="Y393" s="40"/>
      <c r="Z393" s="40"/>
      <c r="AA393" s="40"/>
      <c r="AB393" s="40"/>
      <c r="AC393" s="40"/>
      <c r="AD393" s="40"/>
      <c r="AE393" s="40"/>
      <c r="AR393" s="231" t="s">
        <v>249</v>
      </c>
      <c r="AT393" s="231" t="s">
        <v>149</v>
      </c>
      <c r="AU393" s="231" t="s">
        <v>82</v>
      </c>
      <c r="AY393" s="19" t="s">
        <v>147</v>
      </c>
      <c r="BE393" s="232">
        <f>IF(N393="základní",J393,0)</f>
        <v>0</v>
      </c>
      <c r="BF393" s="232">
        <f>IF(N393="snížená",J393,0)</f>
        <v>0</v>
      </c>
      <c r="BG393" s="232">
        <f>IF(N393="zákl. přenesená",J393,0)</f>
        <v>0</v>
      </c>
      <c r="BH393" s="232">
        <f>IF(N393="sníž. přenesená",J393,0)</f>
        <v>0</v>
      </c>
      <c r="BI393" s="232">
        <f>IF(N393="nulová",J393,0)</f>
        <v>0</v>
      </c>
      <c r="BJ393" s="19" t="s">
        <v>80</v>
      </c>
      <c r="BK393" s="232">
        <f>ROUND(I393*H393,2)</f>
        <v>0</v>
      </c>
      <c r="BL393" s="19" t="s">
        <v>249</v>
      </c>
      <c r="BM393" s="231" t="s">
        <v>632</v>
      </c>
    </row>
    <row r="394" s="2" customFormat="1">
      <c r="A394" s="40"/>
      <c r="B394" s="41"/>
      <c r="C394" s="42"/>
      <c r="D394" s="233" t="s">
        <v>156</v>
      </c>
      <c r="E394" s="42"/>
      <c r="F394" s="234" t="s">
        <v>633</v>
      </c>
      <c r="G394" s="42"/>
      <c r="H394" s="42"/>
      <c r="I394" s="138"/>
      <c r="J394" s="42"/>
      <c r="K394" s="42"/>
      <c r="L394" s="46"/>
      <c r="M394" s="235"/>
      <c r="N394" s="236"/>
      <c r="O394" s="86"/>
      <c r="P394" s="86"/>
      <c r="Q394" s="86"/>
      <c r="R394" s="86"/>
      <c r="S394" s="86"/>
      <c r="T394" s="87"/>
      <c r="U394" s="40"/>
      <c r="V394" s="40"/>
      <c r="W394" s="40"/>
      <c r="X394" s="40"/>
      <c r="Y394" s="40"/>
      <c r="Z394" s="40"/>
      <c r="AA394" s="40"/>
      <c r="AB394" s="40"/>
      <c r="AC394" s="40"/>
      <c r="AD394" s="40"/>
      <c r="AE394" s="40"/>
      <c r="AT394" s="19" t="s">
        <v>156</v>
      </c>
      <c r="AU394" s="19" t="s">
        <v>82</v>
      </c>
    </row>
    <row r="395" s="14" customFormat="1">
      <c r="A395" s="14"/>
      <c r="B395" s="247"/>
      <c r="C395" s="248"/>
      <c r="D395" s="233" t="s">
        <v>158</v>
      </c>
      <c r="E395" s="249" t="s">
        <v>19</v>
      </c>
      <c r="F395" s="250" t="s">
        <v>634</v>
      </c>
      <c r="G395" s="248"/>
      <c r="H395" s="251">
        <v>16.946000000000002</v>
      </c>
      <c r="I395" s="252"/>
      <c r="J395" s="248"/>
      <c r="K395" s="248"/>
      <c r="L395" s="253"/>
      <c r="M395" s="254"/>
      <c r="N395" s="255"/>
      <c r="O395" s="255"/>
      <c r="P395" s="255"/>
      <c r="Q395" s="255"/>
      <c r="R395" s="255"/>
      <c r="S395" s="255"/>
      <c r="T395" s="256"/>
      <c r="U395" s="14"/>
      <c r="V395" s="14"/>
      <c r="W395" s="14"/>
      <c r="X395" s="14"/>
      <c r="Y395" s="14"/>
      <c r="Z395" s="14"/>
      <c r="AA395" s="14"/>
      <c r="AB395" s="14"/>
      <c r="AC395" s="14"/>
      <c r="AD395" s="14"/>
      <c r="AE395" s="14"/>
      <c r="AT395" s="257" t="s">
        <v>158</v>
      </c>
      <c r="AU395" s="257" t="s">
        <v>82</v>
      </c>
      <c r="AV395" s="14" t="s">
        <v>82</v>
      </c>
      <c r="AW395" s="14" t="s">
        <v>33</v>
      </c>
      <c r="AX395" s="14" t="s">
        <v>72</v>
      </c>
      <c r="AY395" s="257" t="s">
        <v>147</v>
      </c>
    </row>
    <row r="396" s="14" customFormat="1">
      <c r="A396" s="14"/>
      <c r="B396" s="247"/>
      <c r="C396" s="248"/>
      <c r="D396" s="233" t="s">
        <v>158</v>
      </c>
      <c r="E396" s="249" t="s">
        <v>19</v>
      </c>
      <c r="F396" s="250" t="s">
        <v>635</v>
      </c>
      <c r="G396" s="248"/>
      <c r="H396" s="251">
        <v>18.704000000000001</v>
      </c>
      <c r="I396" s="252"/>
      <c r="J396" s="248"/>
      <c r="K396" s="248"/>
      <c r="L396" s="253"/>
      <c r="M396" s="254"/>
      <c r="N396" s="255"/>
      <c r="O396" s="255"/>
      <c r="P396" s="255"/>
      <c r="Q396" s="255"/>
      <c r="R396" s="255"/>
      <c r="S396" s="255"/>
      <c r="T396" s="256"/>
      <c r="U396" s="14"/>
      <c r="V396" s="14"/>
      <c r="W396" s="14"/>
      <c r="X396" s="14"/>
      <c r="Y396" s="14"/>
      <c r="Z396" s="14"/>
      <c r="AA396" s="14"/>
      <c r="AB396" s="14"/>
      <c r="AC396" s="14"/>
      <c r="AD396" s="14"/>
      <c r="AE396" s="14"/>
      <c r="AT396" s="257" t="s">
        <v>158</v>
      </c>
      <c r="AU396" s="257" t="s">
        <v>82</v>
      </c>
      <c r="AV396" s="14" t="s">
        <v>82</v>
      </c>
      <c r="AW396" s="14" t="s">
        <v>33</v>
      </c>
      <c r="AX396" s="14" t="s">
        <v>72</v>
      </c>
      <c r="AY396" s="257" t="s">
        <v>147</v>
      </c>
    </row>
    <row r="397" s="14" customFormat="1">
      <c r="A397" s="14"/>
      <c r="B397" s="247"/>
      <c r="C397" s="248"/>
      <c r="D397" s="233" t="s">
        <v>158</v>
      </c>
      <c r="E397" s="249" t="s">
        <v>19</v>
      </c>
      <c r="F397" s="250" t="s">
        <v>636</v>
      </c>
      <c r="G397" s="248"/>
      <c r="H397" s="251">
        <v>18.463999999999999</v>
      </c>
      <c r="I397" s="252"/>
      <c r="J397" s="248"/>
      <c r="K397" s="248"/>
      <c r="L397" s="253"/>
      <c r="M397" s="254"/>
      <c r="N397" s="255"/>
      <c r="O397" s="255"/>
      <c r="P397" s="255"/>
      <c r="Q397" s="255"/>
      <c r="R397" s="255"/>
      <c r="S397" s="255"/>
      <c r="T397" s="256"/>
      <c r="U397" s="14"/>
      <c r="V397" s="14"/>
      <c r="W397" s="14"/>
      <c r="X397" s="14"/>
      <c r="Y397" s="14"/>
      <c r="Z397" s="14"/>
      <c r="AA397" s="14"/>
      <c r="AB397" s="14"/>
      <c r="AC397" s="14"/>
      <c r="AD397" s="14"/>
      <c r="AE397" s="14"/>
      <c r="AT397" s="257" t="s">
        <v>158</v>
      </c>
      <c r="AU397" s="257" t="s">
        <v>82</v>
      </c>
      <c r="AV397" s="14" t="s">
        <v>82</v>
      </c>
      <c r="AW397" s="14" t="s">
        <v>33</v>
      </c>
      <c r="AX397" s="14" t="s">
        <v>72</v>
      </c>
      <c r="AY397" s="257" t="s">
        <v>147</v>
      </c>
    </row>
    <row r="398" s="14" customFormat="1">
      <c r="A398" s="14"/>
      <c r="B398" s="247"/>
      <c r="C398" s="248"/>
      <c r="D398" s="233" t="s">
        <v>158</v>
      </c>
      <c r="E398" s="249" t="s">
        <v>19</v>
      </c>
      <c r="F398" s="250" t="s">
        <v>637</v>
      </c>
      <c r="G398" s="248"/>
      <c r="H398" s="251">
        <v>6.0999999999999996</v>
      </c>
      <c r="I398" s="252"/>
      <c r="J398" s="248"/>
      <c r="K398" s="248"/>
      <c r="L398" s="253"/>
      <c r="M398" s="254"/>
      <c r="N398" s="255"/>
      <c r="O398" s="255"/>
      <c r="P398" s="255"/>
      <c r="Q398" s="255"/>
      <c r="R398" s="255"/>
      <c r="S398" s="255"/>
      <c r="T398" s="256"/>
      <c r="U398" s="14"/>
      <c r="V398" s="14"/>
      <c r="W398" s="14"/>
      <c r="X398" s="14"/>
      <c r="Y398" s="14"/>
      <c r="Z398" s="14"/>
      <c r="AA398" s="14"/>
      <c r="AB398" s="14"/>
      <c r="AC398" s="14"/>
      <c r="AD398" s="14"/>
      <c r="AE398" s="14"/>
      <c r="AT398" s="257" t="s">
        <v>158</v>
      </c>
      <c r="AU398" s="257" t="s">
        <v>82</v>
      </c>
      <c r="AV398" s="14" t="s">
        <v>82</v>
      </c>
      <c r="AW398" s="14" t="s">
        <v>33</v>
      </c>
      <c r="AX398" s="14" t="s">
        <v>72</v>
      </c>
      <c r="AY398" s="257" t="s">
        <v>147</v>
      </c>
    </row>
    <row r="399" s="16" customFormat="1">
      <c r="A399" s="16"/>
      <c r="B399" s="269"/>
      <c r="C399" s="270"/>
      <c r="D399" s="233" t="s">
        <v>158</v>
      </c>
      <c r="E399" s="271" t="s">
        <v>19</v>
      </c>
      <c r="F399" s="272" t="s">
        <v>177</v>
      </c>
      <c r="G399" s="270"/>
      <c r="H399" s="273">
        <v>60.214000000000006</v>
      </c>
      <c r="I399" s="274"/>
      <c r="J399" s="270"/>
      <c r="K399" s="270"/>
      <c r="L399" s="275"/>
      <c r="M399" s="276"/>
      <c r="N399" s="277"/>
      <c r="O399" s="277"/>
      <c r="P399" s="277"/>
      <c r="Q399" s="277"/>
      <c r="R399" s="277"/>
      <c r="S399" s="277"/>
      <c r="T399" s="278"/>
      <c r="U399" s="16"/>
      <c r="V399" s="16"/>
      <c r="W399" s="16"/>
      <c r="X399" s="16"/>
      <c r="Y399" s="16"/>
      <c r="Z399" s="16"/>
      <c r="AA399" s="16"/>
      <c r="AB399" s="16"/>
      <c r="AC399" s="16"/>
      <c r="AD399" s="16"/>
      <c r="AE399" s="16"/>
      <c r="AT399" s="279" t="s">
        <v>158</v>
      </c>
      <c r="AU399" s="279" t="s">
        <v>82</v>
      </c>
      <c r="AV399" s="16" t="s">
        <v>154</v>
      </c>
      <c r="AW399" s="16" t="s">
        <v>33</v>
      </c>
      <c r="AX399" s="16" t="s">
        <v>80</v>
      </c>
      <c r="AY399" s="279" t="s">
        <v>147</v>
      </c>
    </row>
    <row r="400" s="2" customFormat="1" ht="16.5" customHeight="1">
      <c r="A400" s="40"/>
      <c r="B400" s="41"/>
      <c r="C400" s="220" t="s">
        <v>638</v>
      </c>
      <c r="D400" s="220" t="s">
        <v>149</v>
      </c>
      <c r="E400" s="221" t="s">
        <v>639</v>
      </c>
      <c r="F400" s="222" t="s">
        <v>640</v>
      </c>
      <c r="G400" s="223" t="s">
        <v>152</v>
      </c>
      <c r="H400" s="224">
        <v>6.0999999999999996</v>
      </c>
      <c r="I400" s="225"/>
      <c r="J400" s="226">
        <f>ROUND(I400*H400,2)</f>
        <v>0</v>
      </c>
      <c r="K400" s="222" t="s">
        <v>153</v>
      </c>
      <c r="L400" s="46"/>
      <c r="M400" s="227" t="s">
        <v>19</v>
      </c>
      <c r="N400" s="228" t="s">
        <v>43</v>
      </c>
      <c r="O400" s="86"/>
      <c r="P400" s="229">
        <f>O400*H400</f>
        <v>0</v>
      </c>
      <c r="Q400" s="229">
        <v>0.0015</v>
      </c>
      <c r="R400" s="229">
        <f>Q400*H400</f>
        <v>0.0091500000000000001</v>
      </c>
      <c r="S400" s="229">
        <v>0</v>
      </c>
      <c r="T400" s="230">
        <f>S400*H400</f>
        <v>0</v>
      </c>
      <c r="U400" s="40"/>
      <c r="V400" s="40"/>
      <c r="W400" s="40"/>
      <c r="X400" s="40"/>
      <c r="Y400" s="40"/>
      <c r="Z400" s="40"/>
      <c r="AA400" s="40"/>
      <c r="AB400" s="40"/>
      <c r="AC400" s="40"/>
      <c r="AD400" s="40"/>
      <c r="AE400" s="40"/>
      <c r="AR400" s="231" t="s">
        <v>249</v>
      </c>
      <c r="AT400" s="231" t="s">
        <v>149</v>
      </c>
      <c r="AU400" s="231" t="s">
        <v>82</v>
      </c>
      <c r="AY400" s="19" t="s">
        <v>147</v>
      </c>
      <c r="BE400" s="232">
        <f>IF(N400="základní",J400,0)</f>
        <v>0</v>
      </c>
      <c r="BF400" s="232">
        <f>IF(N400="snížená",J400,0)</f>
        <v>0</v>
      </c>
      <c r="BG400" s="232">
        <f>IF(N400="zákl. přenesená",J400,0)</f>
        <v>0</v>
      </c>
      <c r="BH400" s="232">
        <f>IF(N400="sníž. přenesená",J400,0)</f>
        <v>0</v>
      </c>
      <c r="BI400" s="232">
        <f>IF(N400="nulová",J400,0)</f>
        <v>0</v>
      </c>
      <c r="BJ400" s="19" t="s">
        <v>80</v>
      </c>
      <c r="BK400" s="232">
        <f>ROUND(I400*H400,2)</f>
        <v>0</v>
      </c>
      <c r="BL400" s="19" t="s">
        <v>249</v>
      </c>
      <c r="BM400" s="231" t="s">
        <v>641</v>
      </c>
    </row>
    <row r="401" s="2" customFormat="1">
      <c r="A401" s="40"/>
      <c r="B401" s="41"/>
      <c r="C401" s="42"/>
      <c r="D401" s="233" t="s">
        <v>156</v>
      </c>
      <c r="E401" s="42"/>
      <c r="F401" s="234" t="s">
        <v>642</v>
      </c>
      <c r="G401" s="42"/>
      <c r="H401" s="42"/>
      <c r="I401" s="138"/>
      <c r="J401" s="42"/>
      <c r="K401" s="42"/>
      <c r="L401" s="46"/>
      <c r="M401" s="235"/>
      <c r="N401" s="236"/>
      <c r="O401" s="86"/>
      <c r="P401" s="86"/>
      <c r="Q401" s="86"/>
      <c r="R401" s="86"/>
      <c r="S401" s="86"/>
      <c r="T401" s="87"/>
      <c r="U401" s="40"/>
      <c r="V401" s="40"/>
      <c r="W401" s="40"/>
      <c r="X401" s="40"/>
      <c r="Y401" s="40"/>
      <c r="Z401" s="40"/>
      <c r="AA401" s="40"/>
      <c r="AB401" s="40"/>
      <c r="AC401" s="40"/>
      <c r="AD401" s="40"/>
      <c r="AE401" s="40"/>
      <c r="AT401" s="19" t="s">
        <v>156</v>
      </c>
      <c r="AU401" s="19" t="s">
        <v>82</v>
      </c>
    </row>
    <row r="402" s="14" customFormat="1">
      <c r="A402" s="14"/>
      <c r="B402" s="247"/>
      <c r="C402" s="248"/>
      <c r="D402" s="233" t="s">
        <v>158</v>
      </c>
      <c r="E402" s="249" t="s">
        <v>19</v>
      </c>
      <c r="F402" s="250" t="s">
        <v>637</v>
      </c>
      <c r="G402" s="248"/>
      <c r="H402" s="251">
        <v>6.0999999999999996</v>
      </c>
      <c r="I402" s="252"/>
      <c r="J402" s="248"/>
      <c r="K402" s="248"/>
      <c r="L402" s="253"/>
      <c r="M402" s="254"/>
      <c r="N402" s="255"/>
      <c r="O402" s="255"/>
      <c r="P402" s="255"/>
      <c r="Q402" s="255"/>
      <c r="R402" s="255"/>
      <c r="S402" s="255"/>
      <c r="T402" s="256"/>
      <c r="U402" s="14"/>
      <c r="V402" s="14"/>
      <c r="W402" s="14"/>
      <c r="X402" s="14"/>
      <c r="Y402" s="14"/>
      <c r="Z402" s="14"/>
      <c r="AA402" s="14"/>
      <c r="AB402" s="14"/>
      <c r="AC402" s="14"/>
      <c r="AD402" s="14"/>
      <c r="AE402" s="14"/>
      <c r="AT402" s="257" t="s">
        <v>158</v>
      </c>
      <c r="AU402" s="257" t="s">
        <v>82</v>
      </c>
      <c r="AV402" s="14" t="s">
        <v>82</v>
      </c>
      <c r="AW402" s="14" t="s">
        <v>33</v>
      </c>
      <c r="AX402" s="14" t="s">
        <v>80</v>
      </c>
      <c r="AY402" s="257" t="s">
        <v>147</v>
      </c>
    </row>
    <row r="403" s="2" customFormat="1" ht="16.5" customHeight="1">
      <c r="A403" s="40"/>
      <c r="B403" s="41"/>
      <c r="C403" s="220" t="s">
        <v>643</v>
      </c>
      <c r="D403" s="220" t="s">
        <v>149</v>
      </c>
      <c r="E403" s="221" t="s">
        <v>644</v>
      </c>
      <c r="F403" s="222" t="s">
        <v>645</v>
      </c>
      <c r="G403" s="223" t="s">
        <v>258</v>
      </c>
      <c r="H403" s="224">
        <v>4</v>
      </c>
      <c r="I403" s="225"/>
      <c r="J403" s="226">
        <f>ROUND(I403*H403,2)</f>
        <v>0</v>
      </c>
      <c r="K403" s="222" t="s">
        <v>153</v>
      </c>
      <c r="L403" s="46"/>
      <c r="M403" s="227" t="s">
        <v>19</v>
      </c>
      <c r="N403" s="228" t="s">
        <v>43</v>
      </c>
      <c r="O403" s="86"/>
      <c r="P403" s="229">
        <f>O403*H403</f>
        <v>0</v>
      </c>
      <c r="Q403" s="229">
        <v>0.00027999999999999998</v>
      </c>
      <c r="R403" s="229">
        <f>Q403*H403</f>
        <v>0.0011199999999999999</v>
      </c>
      <c r="S403" s="229">
        <v>0</v>
      </c>
      <c r="T403" s="230">
        <f>S403*H403</f>
        <v>0</v>
      </c>
      <c r="U403" s="40"/>
      <c r="V403" s="40"/>
      <c r="W403" s="40"/>
      <c r="X403" s="40"/>
      <c r="Y403" s="40"/>
      <c r="Z403" s="40"/>
      <c r="AA403" s="40"/>
      <c r="AB403" s="40"/>
      <c r="AC403" s="40"/>
      <c r="AD403" s="40"/>
      <c r="AE403" s="40"/>
      <c r="AR403" s="231" t="s">
        <v>249</v>
      </c>
      <c r="AT403" s="231" t="s">
        <v>149</v>
      </c>
      <c r="AU403" s="231" t="s">
        <v>82</v>
      </c>
      <c r="AY403" s="19" t="s">
        <v>147</v>
      </c>
      <c r="BE403" s="232">
        <f>IF(N403="základní",J403,0)</f>
        <v>0</v>
      </c>
      <c r="BF403" s="232">
        <f>IF(N403="snížená",J403,0)</f>
        <v>0</v>
      </c>
      <c r="BG403" s="232">
        <f>IF(N403="zákl. přenesená",J403,0)</f>
        <v>0</v>
      </c>
      <c r="BH403" s="232">
        <f>IF(N403="sníž. přenesená",J403,0)</f>
        <v>0</v>
      </c>
      <c r="BI403" s="232">
        <f>IF(N403="nulová",J403,0)</f>
        <v>0</v>
      </c>
      <c r="BJ403" s="19" t="s">
        <v>80</v>
      </c>
      <c r="BK403" s="232">
        <f>ROUND(I403*H403,2)</f>
        <v>0</v>
      </c>
      <c r="BL403" s="19" t="s">
        <v>249</v>
      </c>
      <c r="BM403" s="231" t="s">
        <v>646</v>
      </c>
    </row>
    <row r="404" s="2" customFormat="1">
      <c r="A404" s="40"/>
      <c r="B404" s="41"/>
      <c r="C404" s="42"/>
      <c r="D404" s="233" t="s">
        <v>156</v>
      </c>
      <c r="E404" s="42"/>
      <c r="F404" s="234" t="s">
        <v>642</v>
      </c>
      <c r="G404" s="42"/>
      <c r="H404" s="42"/>
      <c r="I404" s="138"/>
      <c r="J404" s="42"/>
      <c r="K404" s="42"/>
      <c r="L404" s="46"/>
      <c r="M404" s="235"/>
      <c r="N404" s="236"/>
      <c r="O404" s="86"/>
      <c r="P404" s="86"/>
      <c r="Q404" s="86"/>
      <c r="R404" s="86"/>
      <c r="S404" s="86"/>
      <c r="T404" s="87"/>
      <c r="U404" s="40"/>
      <c r="V404" s="40"/>
      <c r="W404" s="40"/>
      <c r="X404" s="40"/>
      <c r="Y404" s="40"/>
      <c r="Z404" s="40"/>
      <c r="AA404" s="40"/>
      <c r="AB404" s="40"/>
      <c r="AC404" s="40"/>
      <c r="AD404" s="40"/>
      <c r="AE404" s="40"/>
      <c r="AT404" s="19" t="s">
        <v>156</v>
      </c>
      <c r="AU404" s="19" t="s">
        <v>82</v>
      </c>
    </row>
    <row r="405" s="14" customFormat="1">
      <c r="A405" s="14"/>
      <c r="B405" s="247"/>
      <c r="C405" s="248"/>
      <c r="D405" s="233" t="s">
        <v>158</v>
      </c>
      <c r="E405" s="249" t="s">
        <v>19</v>
      </c>
      <c r="F405" s="250" t="s">
        <v>647</v>
      </c>
      <c r="G405" s="248"/>
      <c r="H405" s="251">
        <v>4</v>
      </c>
      <c r="I405" s="252"/>
      <c r="J405" s="248"/>
      <c r="K405" s="248"/>
      <c r="L405" s="253"/>
      <c r="M405" s="254"/>
      <c r="N405" s="255"/>
      <c r="O405" s="255"/>
      <c r="P405" s="255"/>
      <c r="Q405" s="255"/>
      <c r="R405" s="255"/>
      <c r="S405" s="255"/>
      <c r="T405" s="256"/>
      <c r="U405" s="14"/>
      <c r="V405" s="14"/>
      <c r="W405" s="14"/>
      <c r="X405" s="14"/>
      <c r="Y405" s="14"/>
      <c r="Z405" s="14"/>
      <c r="AA405" s="14"/>
      <c r="AB405" s="14"/>
      <c r="AC405" s="14"/>
      <c r="AD405" s="14"/>
      <c r="AE405" s="14"/>
      <c r="AT405" s="257" t="s">
        <v>158</v>
      </c>
      <c r="AU405" s="257" t="s">
        <v>82</v>
      </c>
      <c r="AV405" s="14" t="s">
        <v>82</v>
      </c>
      <c r="AW405" s="14" t="s">
        <v>33</v>
      </c>
      <c r="AX405" s="14" t="s">
        <v>80</v>
      </c>
      <c r="AY405" s="257" t="s">
        <v>147</v>
      </c>
    </row>
    <row r="406" s="2" customFormat="1" ht="16.5" customHeight="1">
      <c r="A406" s="40"/>
      <c r="B406" s="41"/>
      <c r="C406" s="220" t="s">
        <v>648</v>
      </c>
      <c r="D406" s="220" t="s">
        <v>149</v>
      </c>
      <c r="E406" s="221" t="s">
        <v>649</v>
      </c>
      <c r="F406" s="222" t="s">
        <v>650</v>
      </c>
      <c r="G406" s="223" t="s">
        <v>152</v>
      </c>
      <c r="H406" s="224">
        <v>54.113999999999997</v>
      </c>
      <c r="I406" s="225"/>
      <c r="J406" s="226">
        <f>ROUND(I406*H406,2)</f>
        <v>0</v>
      </c>
      <c r="K406" s="222" t="s">
        <v>153</v>
      </c>
      <c r="L406" s="46"/>
      <c r="M406" s="227" t="s">
        <v>19</v>
      </c>
      <c r="N406" s="228" t="s">
        <v>43</v>
      </c>
      <c r="O406" s="86"/>
      <c r="P406" s="229">
        <f>O406*H406</f>
        <v>0</v>
      </c>
      <c r="Q406" s="229">
        <v>0.0044999999999999997</v>
      </c>
      <c r="R406" s="229">
        <f>Q406*H406</f>
        <v>0.24351299999999998</v>
      </c>
      <c r="S406" s="229">
        <v>0</v>
      </c>
      <c r="T406" s="230">
        <f>S406*H406</f>
        <v>0</v>
      </c>
      <c r="U406" s="40"/>
      <c r="V406" s="40"/>
      <c r="W406" s="40"/>
      <c r="X406" s="40"/>
      <c r="Y406" s="40"/>
      <c r="Z406" s="40"/>
      <c r="AA406" s="40"/>
      <c r="AB406" s="40"/>
      <c r="AC406" s="40"/>
      <c r="AD406" s="40"/>
      <c r="AE406" s="40"/>
      <c r="AR406" s="231" t="s">
        <v>249</v>
      </c>
      <c r="AT406" s="231" t="s">
        <v>149</v>
      </c>
      <c r="AU406" s="231" t="s">
        <v>82</v>
      </c>
      <c r="AY406" s="19" t="s">
        <v>147</v>
      </c>
      <c r="BE406" s="232">
        <f>IF(N406="základní",J406,0)</f>
        <v>0</v>
      </c>
      <c r="BF406" s="232">
        <f>IF(N406="snížená",J406,0)</f>
        <v>0</v>
      </c>
      <c r="BG406" s="232">
        <f>IF(N406="zákl. přenesená",J406,0)</f>
        <v>0</v>
      </c>
      <c r="BH406" s="232">
        <f>IF(N406="sníž. přenesená",J406,0)</f>
        <v>0</v>
      </c>
      <c r="BI406" s="232">
        <f>IF(N406="nulová",J406,0)</f>
        <v>0</v>
      </c>
      <c r="BJ406" s="19" t="s">
        <v>80</v>
      </c>
      <c r="BK406" s="232">
        <f>ROUND(I406*H406,2)</f>
        <v>0</v>
      </c>
      <c r="BL406" s="19" t="s">
        <v>249</v>
      </c>
      <c r="BM406" s="231" t="s">
        <v>651</v>
      </c>
    </row>
    <row r="407" s="2" customFormat="1">
      <c r="A407" s="40"/>
      <c r="B407" s="41"/>
      <c r="C407" s="42"/>
      <c r="D407" s="233" t="s">
        <v>156</v>
      </c>
      <c r="E407" s="42"/>
      <c r="F407" s="234" t="s">
        <v>633</v>
      </c>
      <c r="G407" s="42"/>
      <c r="H407" s="42"/>
      <c r="I407" s="138"/>
      <c r="J407" s="42"/>
      <c r="K407" s="42"/>
      <c r="L407" s="46"/>
      <c r="M407" s="235"/>
      <c r="N407" s="236"/>
      <c r="O407" s="86"/>
      <c r="P407" s="86"/>
      <c r="Q407" s="86"/>
      <c r="R407" s="86"/>
      <c r="S407" s="86"/>
      <c r="T407" s="87"/>
      <c r="U407" s="40"/>
      <c r="V407" s="40"/>
      <c r="W407" s="40"/>
      <c r="X407" s="40"/>
      <c r="Y407" s="40"/>
      <c r="Z407" s="40"/>
      <c r="AA407" s="40"/>
      <c r="AB407" s="40"/>
      <c r="AC407" s="40"/>
      <c r="AD407" s="40"/>
      <c r="AE407" s="40"/>
      <c r="AT407" s="19" t="s">
        <v>156</v>
      </c>
      <c r="AU407" s="19" t="s">
        <v>82</v>
      </c>
    </row>
    <row r="408" s="14" customFormat="1">
      <c r="A408" s="14"/>
      <c r="B408" s="247"/>
      <c r="C408" s="248"/>
      <c r="D408" s="233" t="s">
        <v>158</v>
      </c>
      <c r="E408" s="249" t="s">
        <v>19</v>
      </c>
      <c r="F408" s="250" t="s">
        <v>634</v>
      </c>
      <c r="G408" s="248"/>
      <c r="H408" s="251">
        <v>16.946000000000002</v>
      </c>
      <c r="I408" s="252"/>
      <c r="J408" s="248"/>
      <c r="K408" s="248"/>
      <c r="L408" s="253"/>
      <c r="M408" s="254"/>
      <c r="N408" s="255"/>
      <c r="O408" s="255"/>
      <c r="P408" s="255"/>
      <c r="Q408" s="255"/>
      <c r="R408" s="255"/>
      <c r="S408" s="255"/>
      <c r="T408" s="256"/>
      <c r="U408" s="14"/>
      <c r="V408" s="14"/>
      <c r="W408" s="14"/>
      <c r="X408" s="14"/>
      <c r="Y408" s="14"/>
      <c r="Z408" s="14"/>
      <c r="AA408" s="14"/>
      <c r="AB408" s="14"/>
      <c r="AC408" s="14"/>
      <c r="AD408" s="14"/>
      <c r="AE408" s="14"/>
      <c r="AT408" s="257" t="s">
        <v>158</v>
      </c>
      <c r="AU408" s="257" t="s">
        <v>82</v>
      </c>
      <c r="AV408" s="14" t="s">
        <v>82</v>
      </c>
      <c r="AW408" s="14" t="s">
        <v>33</v>
      </c>
      <c r="AX408" s="14" t="s">
        <v>72</v>
      </c>
      <c r="AY408" s="257" t="s">
        <v>147</v>
      </c>
    </row>
    <row r="409" s="14" customFormat="1">
      <c r="A409" s="14"/>
      <c r="B409" s="247"/>
      <c r="C409" s="248"/>
      <c r="D409" s="233" t="s">
        <v>158</v>
      </c>
      <c r="E409" s="249" t="s">
        <v>19</v>
      </c>
      <c r="F409" s="250" t="s">
        <v>635</v>
      </c>
      <c r="G409" s="248"/>
      <c r="H409" s="251">
        <v>18.704000000000001</v>
      </c>
      <c r="I409" s="252"/>
      <c r="J409" s="248"/>
      <c r="K409" s="248"/>
      <c r="L409" s="253"/>
      <c r="M409" s="254"/>
      <c r="N409" s="255"/>
      <c r="O409" s="255"/>
      <c r="P409" s="255"/>
      <c r="Q409" s="255"/>
      <c r="R409" s="255"/>
      <c r="S409" s="255"/>
      <c r="T409" s="256"/>
      <c r="U409" s="14"/>
      <c r="V409" s="14"/>
      <c r="W409" s="14"/>
      <c r="X409" s="14"/>
      <c r="Y409" s="14"/>
      <c r="Z409" s="14"/>
      <c r="AA409" s="14"/>
      <c r="AB409" s="14"/>
      <c r="AC409" s="14"/>
      <c r="AD409" s="14"/>
      <c r="AE409" s="14"/>
      <c r="AT409" s="257" t="s">
        <v>158</v>
      </c>
      <c r="AU409" s="257" t="s">
        <v>82</v>
      </c>
      <c r="AV409" s="14" t="s">
        <v>82</v>
      </c>
      <c r="AW409" s="14" t="s">
        <v>33</v>
      </c>
      <c r="AX409" s="14" t="s">
        <v>72</v>
      </c>
      <c r="AY409" s="257" t="s">
        <v>147</v>
      </c>
    </row>
    <row r="410" s="14" customFormat="1">
      <c r="A410" s="14"/>
      <c r="B410" s="247"/>
      <c r="C410" s="248"/>
      <c r="D410" s="233" t="s">
        <v>158</v>
      </c>
      <c r="E410" s="249" t="s">
        <v>19</v>
      </c>
      <c r="F410" s="250" t="s">
        <v>636</v>
      </c>
      <c r="G410" s="248"/>
      <c r="H410" s="251">
        <v>18.463999999999999</v>
      </c>
      <c r="I410" s="252"/>
      <c r="J410" s="248"/>
      <c r="K410" s="248"/>
      <c r="L410" s="253"/>
      <c r="M410" s="254"/>
      <c r="N410" s="255"/>
      <c r="O410" s="255"/>
      <c r="P410" s="255"/>
      <c r="Q410" s="255"/>
      <c r="R410" s="255"/>
      <c r="S410" s="255"/>
      <c r="T410" s="256"/>
      <c r="U410" s="14"/>
      <c r="V410" s="14"/>
      <c r="W410" s="14"/>
      <c r="X410" s="14"/>
      <c r="Y410" s="14"/>
      <c r="Z410" s="14"/>
      <c r="AA410" s="14"/>
      <c r="AB410" s="14"/>
      <c r="AC410" s="14"/>
      <c r="AD410" s="14"/>
      <c r="AE410" s="14"/>
      <c r="AT410" s="257" t="s">
        <v>158</v>
      </c>
      <c r="AU410" s="257" t="s">
        <v>82</v>
      </c>
      <c r="AV410" s="14" t="s">
        <v>82</v>
      </c>
      <c r="AW410" s="14" t="s">
        <v>33</v>
      </c>
      <c r="AX410" s="14" t="s">
        <v>72</v>
      </c>
      <c r="AY410" s="257" t="s">
        <v>147</v>
      </c>
    </row>
    <row r="411" s="16" customFormat="1">
      <c r="A411" s="16"/>
      <c r="B411" s="269"/>
      <c r="C411" s="270"/>
      <c r="D411" s="233" t="s">
        <v>158</v>
      </c>
      <c r="E411" s="271" t="s">
        <v>19</v>
      </c>
      <c r="F411" s="272" t="s">
        <v>177</v>
      </c>
      <c r="G411" s="270"/>
      <c r="H411" s="273">
        <v>54.114000000000004</v>
      </c>
      <c r="I411" s="274"/>
      <c r="J411" s="270"/>
      <c r="K411" s="270"/>
      <c r="L411" s="275"/>
      <c r="M411" s="276"/>
      <c r="N411" s="277"/>
      <c r="O411" s="277"/>
      <c r="P411" s="277"/>
      <c r="Q411" s="277"/>
      <c r="R411" s="277"/>
      <c r="S411" s="277"/>
      <c r="T411" s="278"/>
      <c r="U411" s="16"/>
      <c r="V411" s="16"/>
      <c r="W411" s="16"/>
      <c r="X411" s="16"/>
      <c r="Y411" s="16"/>
      <c r="Z411" s="16"/>
      <c r="AA411" s="16"/>
      <c r="AB411" s="16"/>
      <c r="AC411" s="16"/>
      <c r="AD411" s="16"/>
      <c r="AE411" s="16"/>
      <c r="AT411" s="279" t="s">
        <v>158</v>
      </c>
      <c r="AU411" s="279" t="s">
        <v>82</v>
      </c>
      <c r="AV411" s="16" t="s">
        <v>154</v>
      </c>
      <c r="AW411" s="16" t="s">
        <v>33</v>
      </c>
      <c r="AX411" s="16" t="s">
        <v>80</v>
      </c>
      <c r="AY411" s="279" t="s">
        <v>147</v>
      </c>
    </row>
    <row r="412" s="2" customFormat="1" ht="21.75" customHeight="1">
      <c r="A412" s="40"/>
      <c r="B412" s="41"/>
      <c r="C412" s="220" t="s">
        <v>652</v>
      </c>
      <c r="D412" s="220" t="s">
        <v>149</v>
      </c>
      <c r="E412" s="221" t="s">
        <v>653</v>
      </c>
      <c r="F412" s="222" t="s">
        <v>654</v>
      </c>
      <c r="G412" s="223" t="s">
        <v>152</v>
      </c>
      <c r="H412" s="224">
        <v>54.113999999999997</v>
      </c>
      <c r="I412" s="225"/>
      <c r="J412" s="226">
        <f>ROUND(I412*H412,2)</f>
        <v>0</v>
      </c>
      <c r="K412" s="222" t="s">
        <v>153</v>
      </c>
      <c r="L412" s="46"/>
      <c r="M412" s="227" t="s">
        <v>19</v>
      </c>
      <c r="N412" s="228" t="s">
        <v>43</v>
      </c>
      <c r="O412" s="86"/>
      <c r="P412" s="229">
        <f>O412*H412</f>
        <v>0</v>
      </c>
      <c r="Q412" s="229">
        <v>0.0014499999999999999</v>
      </c>
      <c r="R412" s="229">
        <f>Q412*H412</f>
        <v>0.078465299999999988</v>
      </c>
      <c r="S412" s="229">
        <v>0</v>
      </c>
      <c r="T412" s="230">
        <f>S412*H412</f>
        <v>0</v>
      </c>
      <c r="U412" s="40"/>
      <c r="V412" s="40"/>
      <c r="W412" s="40"/>
      <c r="X412" s="40"/>
      <c r="Y412" s="40"/>
      <c r="Z412" s="40"/>
      <c r="AA412" s="40"/>
      <c r="AB412" s="40"/>
      <c r="AC412" s="40"/>
      <c r="AD412" s="40"/>
      <c r="AE412" s="40"/>
      <c r="AR412" s="231" t="s">
        <v>249</v>
      </c>
      <c r="AT412" s="231" t="s">
        <v>149</v>
      </c>
      <c r="AU412" s="231" t="s">
        <v>82</v>
      </c>
      <c r="AY412" s="19" t="s">
        <v>147</v>
      </c>
      <c r="BE412" s="232">
        <f>IF(N412="základní",J412,0)</f>
        <v>0</v>
      </c>
      <c r="BF412" s="232">
        <f>IF(N412="snížená",J412,0)</f>
        <v>0</v>
      </c>
      <c r="BG412" s="232">
        <f>IF(N412="zákl. přenesená",J412,0)</f>
        <v>0</v>
      </c>
      <c r="BH412" s="232">
        <f>IF(N412="sníž. přenesená",J412,0)</f>
        <v>0</v>
      </c>
      <c r="BI412" s="232">
        <f>IF(N412="nulová",J412,0)</f>
        <v>0</v>
      </c>
      <c r="BJ412" s="19" t="s">
        <v>80</v>
      </c>
      <c r="BK412" s="232">
        <f>ROUND(I412*H412,2)</f>
        <v>0</v>
      </c>
      <c r="BL412" s="19" t="s">
        <v>249</v>
      </c>
      <c r="BM412" s="231" t="s">
        <v>655</v>
      </c>
    </row>
    <row r="413" s="2" customFormat="1">
      <c r="A413" s="40"/>
      <c r="B413" s="41"/>
      <c r="C413" s="42"/>
      <c r="D413" s="233" t="s">
        <v>156</v>
      </c>
      <c r="E413" s="42"/>
      <c r="F413" s="234" t="s">
        <v>633</v>
      </c>
      <c r="G413" s="42"/>
      <c r="H413" s="42"/>
      <c r="I413" s="138"/>
      <c r="J413" s="42"/>
      <c r="K413" s="42"/>
      <c r="L413" s="46"/>
      <c r="M413" s="235"/>
      <c r="N413" s="236"/>
      <c r="O413" s="86"/>
      <c r="P413" s="86"/>
      <c r="Q413" s="86"/>
      <c r="R413" s="86"/>
      <c r="S413" s="86"/>
      <c r="T413" s="87"/>
      <c r="U413" s="40"/>
      <c r="V413" s="40"/>
      <c r="W413" s="40"/>
      <c r="X413" s="40"/>
      <c r="Y413" s="40"/>
      <c r="Z413" s="40"/>
      <c r="AA413" s="40"/>
      <c r="AB413" s="40"/>
      <c r="AC413" s="40"/>
      <c r="AD413" s="40"/>
      <c r="AE413" s="40"/>
      <c r="AT413" s="19" t="s">
        <v>156</v>
      </c>
      <c r="AU413" s="19" t="s">
        <v>82</v>
      </c>
    </row>
    <row r="414" s="14" customFormat="1">
      <c r="A414" s="14"/>
      <c r="B414" s="247"/>
      <c r="C414" s="248"/>
      <c r="D414" s="233" t="s">
        <v>158</v>
      </c>
      <c r="E414" s="248"/>
      <c r="F414" s="250" t="s">
        <v>656</v>
      </c>
      <c r="G414" s="248"/>
      <c r="H414" s="251">
        <v>54.113999999999997</v>
      </c>
      <c r="I414" s="252"/>
      <c r="J414" s="248"/>
      <c r="K414" s="248"/>
      <c r="L414" s="253"/>
      <c r="M414" s="254"/>
      <c r="N414" s="255"/>
      <c r="O414" s="255"/>
      <c r="P414" s="255"/>
      <c r="Q414" s="255"/>
      <c r="R414" s="255"/>
      <c r="S414" s="255"/>
      <c r="T414" s="256"/>
      <c r="U414" s="14"/>
      <c r="V414" s="14"/>
      <c r="W414" s="14"/>
      <c r="X414" s="14"/>
      <c r="Y414" s="14"/>
      <c r="Z414" s="14"/>
      <c r="AA414" s="14"/>
      <c r="AB414" s="14"/>
      <c r="AC414" s="14"/>
      <c r="AD414" s="14"/>
      <c r="AE414" s="14"/>
      <c r="AT414" s="257" t="s">
        <v>158</v>
      </c>
      <c r="AU414" s="257" t="s">
        <v>82</v>
      </c>
      <c r="AV414" s="14" t="s">
        <v>82</v>
      </c>
      <c r="AW414" s="14" t="s">
        <v>4</v>
      </c>
      <c r="AX414" s="14" t="s">
        <v>80</v>
      </c>
      <c r="AY414" s="257" t="s">
        <v>147</v>
      </c>
    </row>
    <row r="415" s="2" customFormat="1" ht="16.5" customHeight="1">
      <c r="A415" s="40"/>
      <c r="B415" s="41"/>
      <c r="C415" s="220" t="s">
        <v>657</v>
      </c>
      <c r="D415" s="220" t="s">
        <v>149</v>
      </c>
      <c r="E415" s="221" t="s">
        <v>658</v>
      </c>
      <c r="F415" s="222" t="s">
        <v>659</v>
      </c>
      <c r="G415" s="223" t="s">
        <v>152</v>
      </c>
      <c r="H415" s="224">
        <v>36.274000000000001</v>
      </c>
      <c r="I415" s="225"/>
      <c r="J415" s="226">
        <f>ROUND(I415*H415,2)</f>
        <v>0</v>
      </c>
      <c r="K415" s="222" t="s">
        <v>153</v>
      </c>
      <c r="L415" s="46"/>
      <c r="M415" s="227" t="s">
        <v>19</v>
      </c>
      <c r="N415" s="228" t="s">
        <v>43</v>
      </c>
      <c r="O415" s="86"/>
      <c r="P415" s="229">
        <f>O415*H415</f>
        <v>0</v>
      </c>
      <c r="Q415" s="229">
        <v>0</v>
      </c>
      <c r="R415" s="229">
        <f>Q415*H415</f>
        <v>0</v>
      </c>
      <c r="S415" s="229">
        <v>0.027199999999999998</v>
      </c>
      <c r="T415" s="230">
        <f>S415*H415</f>
        <v>0.9866528</v>
      </c>
      <c r="U415" s="40"/>
      <c r="V415" s="40"/>
      <c r="W415" s="40"/>
      <c r="X415" s="40"/>
      <c r="Y415" s="40"/>
      <c r="Z415" s="40"/>
      <c r="AA415" s="40"/>
      <c r="AB415" s="40"/>
      <c r="AC415" s="40"/>
      <c r="AD415" s="40"/>
      <c r="AE415" s="40"/>
      <c r="AR415" s="231" t="s">
        <v>249</v>
      </c>
      <c r="AT415" s="231" t="s">
        <v>149</v>
      </c>
      <c r="AU415" s="231" t="s">
        <v>82</v>
      </c>
      <c r="AY415" s="19" t="s">
        <v>147</v>
      </c>
      <c r="BE415" s="232">
        <f>IF(N415="základní",J415,0)</f>
        <v>0</v>
      </c>
      <c r="BF415" s="232">
        <f>IF(N415="snížená",J415,0)</f>
        <v>0</v>
      </c>
      <c r="BG415" s="232">
        <f>IF(N415="zákl. přenesená",J415,0)</f>
        <v>0</v>
      </c>
      <c r="BH415" s="232">
        <f>IF(N415="sníž. přenesená",J415,0)</f>
        <v>0</v>
      </c>
      <c r="BI415" s="232">
        <f>IF(N415="nulová",J415,0)</f>
        <v>0</v>
      </c>
      <c r="BJ415" s="19" t="s">
        <v>80</v>
      </c>
      <c r="BK415" s="232">
        <f>ROUND(I415*H415,2)</f>
        <v>0</v>
      </c>
      <c r="BL415" s="19" t="s">
        <v>249</v>
      </c>
      <c r="BM415" s="231" t="s">
        <v>660</v>
      </c>
    </row>
    <row r="416" s="13" customFormat="1">
      <c r="A416" s="13"/>
      <c r="B416" s="237"/>
      <c r="C416" s="238"/>
      <c r="D416" s="233" t="s">
        <v>158</v>
      </c>
      <c r="E416" s="239" t="s">
        <v>19</v>
      </c>
      <c r="F416" s="240" t="s">
        <v>504</v>
      </c>
      <c r="G416" s="238"/>
      <c r="H416" s="239" t="s">
        <v>19</v>
      </c>
      <c r="I416" s="241"/>
      <c r="J416" s="238"/>
      <c r="K416" s="238"/>
      <c r="L416" s="242"/>
      <c r="M416" s="243"/>
      <c r="N416" s="244"/>
      <c r="O416" s="244"/>
      <c r="P416" s="244"/>
      <c r="Q416" s="244"/>
      <c r="R416" s="244"/>
      <c r="S416" s="244"/>
      <c r="T416" s="245"/>
      <c r="U416" s="13"/>
      <c r="V416" s="13"/>
      <c r="W416" s="13"/>
      <c r="X416" s="13"/>
      <c r="Y416" s="13"/>
      <c r="Z416" s="13"/>
      <c r="AA416" s="13"/>
      <c r="AB416" s="13"/>
      <c r="AC416" s="13"/>
      <c r="AD416" s="13"/>
      <c r="AE416" s="13"/>
      <c r="AT416" s="246" t="s">
        <v>158</v>
      </c>
      <c r="AU416" s="246" t="s">
        <v>82</v>
      </c>
      <c r="AV416" s="13" t="s">
        <v>80</v>
      </c>
      <c r="AW416" s="13" t="s">
        <v>33</v>
      </c>
      <c r="AX416" s="13" t="s">
        <v>72</v>
      </c>
      <c r="AY416" s="246" t="s">
        <v>147</v>
      </c>
    </row>
    <row r="417" s="14" customFormat="1">
      <c r="A417" s="14"/>
      <c r="B417" s="247"/>
      <c r="C417" s="248"/>
      <c r="D417" s="233" t="s">
        <v>158</v>
      </c>
      <c r="E417" s="249" t="s">
        <v>19</v>
      </c>
      <c r="F417" s="250" t="s">
        <v>661</v>
      </c>
      <c r="G417" s="248"/>
      <c r="H417" s="251">
        <v>11.773999999999999</v>
      </c>
      <c r="I417" s="252"/>
      <c r="J417" s="248"/>
      <c r="K417" s="248"/>
      <c r="L417" s="253"/>
      <c r="M417" s="254"/>
      <c r="N417" s="255"/>
      <c r="O417" s="255"/>
      <c r="P417" s="255"/>
      <c r="Q417" s="255"/>
      <c r="R417" s="255"/>
      <c r="S417" s="255"/>
      <c r="T417" s="256"/>
      <c r="U417" s="14"/>
      <c r="V417" s="14"/>
      <c r="W417" s="14"/>
      <c r="X417" s="14"/>
      <c r="Y417" s="14"/>
      <c r="Z417" s="14"/>
      <c r="AA417" s="14"/>
      <c r="AB417" s="14"/>
      <c r="AC417" s="14"/>
      <c r="AD417" s="14"/>
      <c r="AE417" s="14"/>
      <c r="AT417" s="257" t="s">
        <v>158</v>
      </c>
      <c r="AU417" s="257" t="s">
        <v>82</v>
      </c>
      <c r="AV417" s="14" t="s">
        <v>82</v>
      </c>
      <c r="AW417" s="14" t="s">
        <v>33</v>
      </c>
      <c r="AX417" s="14" t="s">
        <v>72</v>
      </c>
      <c r="AY417" s="257" t="s">
        <v>147</v>
      </c>
    </row>
    <row r="418" s="14" customFormat="1">
      <c r="A418" s="14"/>
      <c r="B418" s="247"/>
      <c r="C418" s="248"/>
      <c r="D418" s="233" t="s">
        <v>158</v>
      </c>
      <c r="E418" s="249" t="s">
        <v>19</v>
      </c>
      <c r="F418" s="250" t="s">
        <v>662</v>
      </c>
      <c r="G418" s="248"/>
      <c r="H418" s="251">
        <v>12.263999999999999</v>
      </c>
      <c r="I418" s="252"/>
      <c r="J418" s="248"/>
      <c r="K418" s="248"/>
      <c r="L418" s="253"/>
      <c r="M418" s="254"/>
      <c r="N418" s="255"/>
      <c r="O418" s="255"/>
      <c r="P418" s="255"/>
      <c r="Q418" s="255"/>
      <c r="R418" s="255"/>
      <c r="S418" s="255"/>
      <c r="T418" s="256"/>
      <c r="U418" s="14"/>
      <c r="V418" s="14"/>
      <c r="W418" s="14"/>
      <c r="X418" s="14"/>
      <c r="Y418" s="14"/>
      <c r="Z418" s="14"/>
      <c r="AA418" s="14"/>
      <c r="AB418" s="14"/>
      <c r="AC418" s="14"/>
      <c r="AD418" s="14"/>
      <c r="AE418" s="14"/>
      <c r="AT418" s="257" t="s">
        <v>158</v>
      </c>
      <c r="AU418" s="257" t="s">
        <v>82</v>
      </c>
      <c r="AV418" s="14" t="s">
        <v>82</v>
      </c>
      <c r="AW418" s="14" t="s">
        <v>33</v>
      </c>
      <c r="AX418" s="14" t="s">
        <v>72</v>
      </c>
      <c r="AY418" s="257" t="s">
        <v>147</v>
      </c>
    </row>
    <row r="419" s="14" customFormat="1">
      <c r="A419" s="14"/>
      <c r="B419" s="247"/>
      <c r="C419" s="248"/>
      <c r="D419" s="233" t="s">
        <v>158</v>
      </c>
      <c r="E419" s="249" t="s">
        <v>19</v>
      </c>
      <c r="F419" s="250" t="s">
        <v>663</v>
      </c>
      <c r="G419" s="248"/>
      <c r="H419" s="251">
        <v>12.236000000000001</v>
      </c>
      <c r="I419" s="252"/>
      <c r="J419" s="248"/>
      <c r="K419" s="248"/>
      <c r="L419" s="253"/>
      <c r="M419" s="254"/>
      <c r="N419" s="255"/>
      <c r="O419" s="255"/>
      <c r="P419" s="255"/>
      <c r="Q419" s="255"/>
      <c r="R419" s="255"/>
      <c r="S419" s="255"/>
      <c r="T419" s="256"/>
      <c r="U419" s="14"/>
      <c r="V419" s="14"/>
      <c r="W419" s="14"/>
      <c r="X419" s="14"/>
      <c r="Y419" s="14"/>
      <c r="Z419" s="14"/>
      <c r="AA419" s="14"/>
      <c r="AB419" s="14"/>
      <c r="AC419" s="14"/>
      <c r="AD419" s="14"/>
      <c r="AE419" s="14"/>
      <c r="AT419" s="257" t="s">
        <v>158</v>
      </c>
      <c r="AU419" s="257" t="s">
        <v>82</v>
      </c>
      <c r="AV419" s="14" t="s">
        <v>82</v>
      </c>
      <c r="AW419" s="14" t="s">
        <v>33</v>
      </c>
      <c r="AX419" s="14" t="s">
        <v>72</v>
      </c>
      <c r="AY419" s="257" t="s">
        <v>147</v>
      </c>
    </row>
    <row r="420" s="16" customFormat="1">
      <c r="A420" s="16"/>
      <c r="B420" s="269"/>
      <c r="C420" s="270"/>
      <c r="D420" s="233" t="s">
        <v>158</v>
      </c>
      <c r="E420" s="271" t="s">
        <v>19</v>
      </c>
      <c r="F420" s="272" t="s">
        <v>177</v>
      </c>
      <c r="G420" s="270"/>
      <c r="H420" s="273">
        <v>36.274000000000001</v>
      </c>
      <c r="I420" s="274"/>
      <c r="J420" s="270"/>
      <c r="K420" s="270"/>
      <c r="L420" s="275"/>
      <c r="M420" s="276"/>
      <c r="N420" s="277"/>
      <c r="O420" s="277"/>
      <c r="P420" s="277"/>
      <c r="Q420" s="277"/>
      <c r="R420" s="277"/>
      <c r="S420" s="277"/>
      <c r="T420" s="278"/>
      <c r="U420" s="16"/>
      <c r="V420" s="16"/>
      <c r="W420" s="16"/>
      <c r="X420" s="16"/>
      <c r="Y420" s="16"/>
      <c r="Z420" s="16"/>
      <c r="AA420" s="16"/>
      <c r="AB420" s="16"/>
      <c r="AC420" s="16"/>
      <c r="AD420" s="16"/>
      <c r="AE420" s="16"/>
      <c r="AT420" s="279" t="s">
        <v>158</v>
      </c>
      <c r="AU420" s="279" t="s">
        <v>82</v>
      </c>
      <c r="AV420" s="16" t="s">
        <v>154</v>
      </c>
      <c r="AW420" s="16" t="s">
        <v>33</v>
      </c>
      <c r="AX420" s="16" t="s">
        <v>80</v>
      </c>
      <c r="AY420" s="279" t="s">
        <v>147</v>
      </c>
    </row>
    <row r="421" s="2" customFormat="1" ht="21.75" customHeight="1">
      <c r="A421" s="40"/>
      <c r="B421" s="41"/>
      <c r="C421" s="220" t="s">
        <v>664</v>
      </c>
      <c r="D421" s="220" t="s">
        <v>149</v>
      </c>
      <c r="E421" s="221" t="s">
        <v>665</v>
      </c>
      <c r="F421" s="222" t="s">
        <v>666</v>
      </c>
      <c r="G421" s="223" t="s">
        <v>152</v>
      </c>
      <c r="H421" s="224">
        <v>60.213999999999999</v>
      </c>
      <c r="I421" s="225"/>
      <c r="J421" s="226">
        <f>ROUND(I421*H421,2)</f>
        <v>0</v>
      </c>
      <c r="K421" s="222" t="s">
        <v>153</v>
      </c>
      <c r="L421" s="46"/>
      <c r="M421" s="227" t="s">
        <v>19</v>
      </c>
      <c r="N421" s="228" t="s">
        <v>43</v>
      </c>
      <c r="O421" s="86"/>
      <c r="P421" s="229">
        <f>O421*H421</f>
        <v>0</v>
      </c>
      <c r="Q421" s="229">
        <v>0.0060000000000000001</v>
      </c>
      <c r="R421" s="229">
        <f>Q421*H421</f>
        <v>0.36128399999999999</v>
      </c>
      <c r="S421" s="229">
        <v>0</v>
      </c>
      <c r="T421" s="230">
        <f>S421*H421</f>
        <v>0</v>
      </c>
      <c r="U421" s="40"/>
      <c r="V421" s="40"/>
      <c r="W421" s="40"/>
      <c r="X421" s="40"/>
      <c r="Y421" s="40"/>
      <c r="Z421" s="40"/>
      <c r="AA421" s="40"/>
      <c r="AB421" s="40"/>
      <c r="AC421" s="40"/>
      <c r="AD421" s="40"/>
      <c r="AE421" s="40"/>
      <c r="AR421" s="231" t="s">
        <v>249</v>
      </c>
      <c r="AT421" s="231" t="s">
        <v>149</v>
      </c>
      <c r="AU421" s="231" t="s">
        <v>82</v>
      </c>
      <c r="AY421" s="19" t="s">
        <v>147</v>
      </c>
      <c r="BE421" s="232">
        <f>IF(N421="základní",J421,0)</f>
        <v>0</v>
      </c>
      <c r="BF421" s="232">
        <f>IF(N421="snížená",J421,0)</f>
        <v>0</v>
      </c>
      <c r="BG421" s="232">
        <f>IF(N421="zákl. přenesená",J421,0)</f>
        <v>0</v>
      </c>
      <c r="BH421" s="232">
        <f>IF(N421="sníž. přenesená",J421,0)</f>
        <v>0</v>
      </c>
      <c r="BI421" s="232">
        <f>IF(N421="nulová",J421,0)</f>
        <v>0</v>
      </c>
      <c r="BJ421" s="19" t="s">
        <v>80</v>
      </c>
      <c r="BK421" s="232">
        <f>ROUND(I421*H421,2)</f>
        <v>0</v>
      </c>
      <c r="BL421" s="19" t="s">
        <v>249</v>
      </c>
      <c r="BM421" s="231" t="s">
        <v>667</v>
      </c>
    </row>
    <row r="422" s="2" customFormat="1">
      <c r="A422" s="40"/>
      <c r="B422" s="41"/>
      <c r="C422" s="42"/>
      <c r="D422" s="233" t="s">
        <v>156</v>
      </c>
      <c r="E422" s="42"/>
      <c r="F422" s="234" t="s">
        <v>668</v>
      </c>
      <c r="G422" s="42"/>
      <c r="H422" s="42"/>
      <c r="I422" s="138"/>
      <c r="J422" s="42"/>
      <c r="K422" s="42"/>
      <c r="L422" s="46"/>
      <c r="M422" s="235"/>
      <c r="N422" s="236"/>
      <c r="O422" s="86"/>
      <c r="P422" s="86"/>
      <c r="Q422" s="86"/>
      <c r="R422" s="86"/>
      <c r="S422" s="86"/>
      <c r="T422" s="87"/>
      <c r="U422" s="40"/>
      <c r="V422" s="40"/>
      <c r="W422" s="40"/>
      <c r="X422" s="40"/>
      <c r="Y422" s="40"/>
      <c r="Z422" s="40"/>
      <c r="AA422" s="40"/>
      <c r="AB422" s="40"/>
      <c r="AC422" s="40"/>
      <c r="AD422" s="40"/>
      <c r="AE422" s="40"/>
      <c r="AT422" s="19" t="s">
        <v>156</v>
      </c>
      <c r="AU422" s="19" t="s">
        <v>82</v>
      </c>
    </row>
    <row r="423" s="14" customFormat="1">
      <c r="A423" s="14"/>
      <c r="B423" s="247"/>
      <c r="C423" s="248"/>
      <c r="D423" s="233" t="s">
        <v>158</v>
      </c>
      <c r="E423" s="249" t="s">
        <v>19</v>
      </c>
      <c r="F423" s="250" t="s">
        <v>634</v>
      </c>
      <c r="G423" s="248"/>
      <c r="H423" s="251">
        <v>16.946000000000002</v>
      </c>
      <c r="I423" s="252"/>
      <c r="J423" s="248"/>
      <c r="K423" s="248"/>
      <c r="L423" s="253"/>
      <c r="M423" s="254"/>
      <c r="N423" s="255"/>
      <c r="O423" s="255"/>
      <c r="P423" s="255"/>
      <c r="Q423" s="255"/>
      <c r="R423" s="255"/>
      <c r="S423" s="255"/>
      <c r="T423" s="256"/>
      <c r="U423" s="14"/>
      <c r="V423" s="14"/>
      <c r="W423" s="14"/>
      <c r="X423" s="14"/>
      <c r="Y423" s="14"/>
      <c r="Z423" s="14"/>
      <c r="AA423" s="14"/>
      <c r="AB423" s="14"/>
      <c r="AC423" s="14"/>
      <c r="AD423" s="14"/>
      <c r="AE423" s="14"/>
      <c r="AT423" s="257" t="s">
        <v>158</v>
      </c>
      <c r="AU423" s="257" t="s">
        <v>82</v>
      </c>
      <c r="AV423" s="14" t="s">
        <v>82</v>
      </c>
      <c r="AW423" s="14" t="s">
        <v>33</v>
      </c>
      <c r="AX423" s="14" t="s">
        <v>72</v>
      </c>
      <c r="AY423" s="257" t="s">
        <v>147</v>
      </c>
    </row>
    <row r="424" s="14" customFormat="1">
      <c r="A424" s="14"/>
      <c r="B424" s="247"/>
      <c r="C424" s="248"/>
      <c r="D424" s="233" t="s">
        <v>158</v>
      </c>
      <c r="E424" s="249" t="s">
        <v>19</v>
      </c>
      <c r="F424" s="250" t="s">
        <v>635</v>
      </c>
      <c r="G424" s="248"/>
      <c r="H424" s="251">
        <v>18.704000000000001</v>
      </c>
      <c r="I424" s="252"/>
      <c r="J424" s="248"/>
      <c r="K424" s="248"/>
      <c r="L424" s="253"/>
      <c r="M424" s="254"/>
      <c r="N424" s="255"/>
      <c r="O424" s="255"/>
      <c r="P424" s="255"/>
      <c r="Q424" s="255"/>
      <c r="R424" s="255"/>
      <c r="S424" s="255"/>
      <c r="T424" s="256"/>
      <c r="U424" s="14"/>
      <c r="V424" s="14"/>
      <c r="W424" s="14"/>
      <c r="X424" s="14"/>
      <c r="Y424" s="14"/>
      <c r="Z424" s="14"/>
      <c r="AA424" s="14"/>
      <c r="AB424" s="14"/>
      <c r="AC424" s="14"/>
      <c r="AD424" s="14"/>
      <c r="AE424" s="14"/>
      <c r="AT424" s="257" t="s">
        <v>158</v>
      </c>
      <c r="AU424" s="257" t="s">
        <v>82</v>
      </c>
      <c r="AV424" s="14" t="s">
        <v>82</v>
      </c>
      <c r="AW424" s="14" t="s">
        <v>33</v>
      </c>
      <c r="AX424" s="14" t="s">
        <v>72</v>
      </c>
      <c r="AY424" s="257" t="s">
        <v>147</v>
      </c>
    </row>
    <row r="425" s="14" customFormat="1">
      <c r="A425" s="14"/>
      <c r="B425" s="247"/>
      <c r="C425" s="248"/>
      <c r="D425" s="233" t="s">
        <v>158</v>
      </c>
      <c r="E425" s="249" t="s">
        <v>19</v>
      </c>
      <c r="F425" s="250" t="s">
        <v>636</v>
      </c>
      <c r="G425" s="248"/>
      <c r="H425" s="251">
        <v>18.463999999999999</v>
      </c>
      <c r="I425" s="252"/>
      <c r="J425" s="248"/>
      <c r="K425" s="248"/>
      <c r="L425" s="253"/>
      <c r="M425" s="254"/>
      <c r="N425" s="255"/>
      <c r="O425" s="255"/>
      <c r="P425" s="255"/>
      <c r="Q425" s="255"/>
      <c r="R425" s="255"/>
      <c r="S425" s="255"/>
      <c r="T425" s="256"/>
      <c r="U425" s="14"/>
      <c r="V425" s="14"/>
      <c r="W425" s="14"/>
      <c r="X425" s="14"/>
      <c r="Y425" s="14"/>
      <c r="Z425" s="14"/>
      <c r="AA425" s="14"/>
      <c r="AB425" s="14"/>
      <c r="AC425" s="14"/>
      <c r="AD425" s="14"/>
      <c r="AE425" s="14"/>
      <c r="AT425" s="257" t="s">
        <v>158</v>
      </c>
      <c r="AU425" s="257" t="s">
        <v>82</v>
      </c>
      <c r="AV425" s="14" t="s">
        <v>82</v>
      </c>
      <c r="AW425" s="14" t="s">
        <v>33</v>
      </c>
      <c r="AX425" s="14" t="s">
        <v>72</v>
      </c>
      <c r="AY425" s="257" t="s">
        <v>147</v>
      </c>
    </row>
    <row r="426" s="14" customFormat="1">
      <c r="A426" s="14"/>
      <c r="B426" s="247"/>
      <c r="C426" s="248"/>
      <c r="D426" s="233" t="s">
        <v>158</v>
      </c>
      <c r="E426" s="249" t="s">
        <v>19</v>
      </c>
      <c r="F426" s="250" t="s">
        <v>637</v>
      </c>
      <c r="G426" s="248"/>
      <c r="H426" s="251">
        <v>6.0999999999999996</v>
      </c>
      <c r="I426" s="252"/>
      <c r="J426" s="248"/>
      <c r="K426" s="248"/>
      <c r="L426" s="253"/>
      <c r="M426" s="254"/>
      <c r="N426" s="255"/>
      <c r="O426" s="255"/>
      <c r="P426" s="255"/>
      <c r="Q426" s="255"/>
      <c r="R426" s="255"/>
      <c r="S426" s="255"/>
      <c r="T426" s="256"/>
      <c r="U426" s="14"/>
      <c r="V426" s="14"/>
      <c r="W426" s="14"/>
      <c r="X426" s="14"/>
      <c r="Y426" s="14"/>
      <c r="Z426" s="14"/>
      <c r="AA426" s="14"/>
      <c r="AB426" s="14"/>
      <c r="AC426" s="14"/>
      <c r="AD426" s="14"/>
      <c r="AE426" s="14"/>
      <c r="AT426" s="257" t="s">
        <v>158</v>
      </c>
      <c r="AU426" s="257" t="s">
        <v>82</v>
      </c>
      <c r="AV426" s="14" t="s">
        <v>82</v>
      </c>
      <c r="AW426" s="14" t="s">
        <v>33</v>
      </c>
      <c r="AX426" s="14" t="s">
        <v>72</v>
      </c>
      <c r="AY426" s="257" t="s">
        <v>147</v>
      </c>
    </row>
    <row r="427" s="16" customFormat="1">
      <c r="A427" s="16"/>
      <c r="B427" s="269"/>
      <c r="C427" s="270"/>
      <c r="D427" s="233" t="s">
        <v>158</v>
      </c>
      <c r="E427" s="271" t="s">
        <v>19</v>
      </c>
      <c r="F427" s="272" t="s">
        <v>177</v>
      </c>
      <c r="G427" s="270"/>
      <c r="H427" s="273">
        <v>60.214000000000006</v>
      </c>
      <c r="I427" s="274"/>
      <c r="J427" s="270"/>
      <c r="K427" s="270"/>
      <c r="L427" s="275"/>
      <c r="M427" s="276"/>
      <c r="N427" s="277"/>
      <c r="O427" s="277"/>
      <c r="P427" s="277"/>
      <c r="Q427" s="277"/>
      <c r="R427" s="277"/>
      <c r="S427" s="277"/>
      <c r="T427" s="278"/>
      <c r="U427" s="16"/>
      <c r="V427" s="16"/>
      <c r="W427" s="16"/>
      <c r="X427" s="16"/>
      <c r="Y427" s="16"/>
      <c r="Z427" s="16"/>
      <c r="AA427" s="16"/>
      <c r="AB427" s="16"/>
      <c r="AC427" s="16"/>
      <c r="AD427" s="16"/>
      <c r="AE427" s="16"/>
      <c r="AT427" s="279" t="s">
        <v>158</v>
      </c>
      <c r="AU427" s="279" t="s">
        <v>82</v>
      </c>
      <c r="AV427" s="16" t="s">
        <v>154</v>
      </c>
      <c r="AW427" s="16" t="s">
        <v>33</v>
      </c>
      <c r="AX427" s="16" t="s">
        <v>80</v>
      </c>
      <c r="AY427" s="279" t="s">
        <v>147</v>
      </c>
    </row>
    <row r="428" s="2" customFormat="1" ht="16.5" customHeight="1">
      <c r="A428" s="40"/>
      <c r="B428" s="41"/>
      <c r="C428" s="280" t="s">
        <v>669</v>
      </c>
      <c r="D428" s="280" t="s">
        <v>250</v>
      </c>
      <c r="E428" s="281" t="s">
        <v>670</v>
      </c>
      <c r="F428" s="282" t="s">
        <v>671</v>
      </c>
      <c r="G428" s="283" t="s">
        <v>152</v>
      </c>
      <c r="H428" s="284">
        <v>66.234999999999999</v>
      </c>
      <c r="I428" s="285"/>
      <c r="J428" s="286">
        <f>ROUND(I428*H428,2)</f>
        <v>0</v>
      </c>
      <c r="K428" s="282" t="s">
        <v>153</v>
      </c>
      <c r="L428" s="287"/>
      <c r="M428" s="288" t="s">
        <v>19</v>
      </c>
      <c r="N428" s="289" t="s">
        <v>43</v>
      </c>
      <c r="O428" s="86"/>
      <c r="P428" s="229">
        <f>O428*H428</f>
        <v>0</v>
      </c>
      <c r="Q428" s="229">
        <v>0.0118</v>
      </c>
      <c r="R428" s="229">
        <f>Q428*H428</f>
        <v>0.78157299999999996</v>
      </c>
      <c r="S428" s="229">
        <v>0</v>
      </c>
      <c r="T428" s="230">
        <f>S428*H428</f>
        <v>0</v>
      </c>
      <c r="U428" s="40"/>
      <c r="V428" s="40"/>
      <c r="W428" s="40"/>
      <c r="X428" s="40"/>
      <c r="Y428" s="40"/>
      <c r="Z428" s="40"/>
      <c r="AA428" s="40"/>
      <c r="AB428" s="40"/>
      <c r="AC428" s="40"/>
      <c r="AD428" s="40"/>
      <c r="AE428" s="40"/>
      <c r="AR428" s="231" t="s">
        <v>329</v>
      </c>
      <c r="AT428" s="231" t="s">
        <v>250</v>
      </c>
      <c r="AU428" s="231" t="s">
        <v>82</v>
      </c>
      <c r="AY428" s="19" t="s">
        <v>147</v>
      </c>
      <c r="BE428" s="232">
        <f>IF(N428="základní",J428,0)</f>
        <v>0</v>
      </c>
      <c r="BF428" s="232">
        <f>IF(N428="snížená",J428,0)</f>
        <v>0</v>
      </c>
      <c r="BG428" s="232">
        <f>IF(N428="zákl. přenesená",J428,0)</f>
        <v>0</v>
      </c>
      <c r="BH428" s="232">
        <f>IF(N428="sníž. přenesená",J428,0)</f>
        <v>0</v>
      </c>
      <c r="BI428" s="232">
        <f>IF(N428="nulová",J428,0)</f>
        <v>0</v>
      </c>
      <c r="BJ428" s="19" t="s">
        <v>80</v>
      </c>
      <c r="BK428" s="232">
        <f>ROUND(I428*H428,2)</f>
        <v>0</v>
      </c>
      <c r="BL428" s="19" t="s">
        <v>249</v>
      </c>
      <c r="BM428" s="231" t="s">
        <v>672</v>
      </c>
    </row>
    <row r="429" s="14" customFormat="1">
      <c r="A429" s="14"/>
      <c r="B429" s="247"/>
      <c r="C429" s="248"/>
      <c r="D429" s="233" t="s">
        <v>158</v>
      </c>
      <c r="E429" s="248"/>
      <c r="F429" s="250" t="s">
        <v>673</v>
      </c>
      <c r="G429" s="248"/>
      <c r="H429" s="251">
        <v>66.234999999999999</v>
      </c>
      <c r="I429" s="252"/>
      <c r="J429" s="248"/>
      <c r="K429" s="248"/>
      <c r="L429" s="253"/>
      <c r="M429" s="254"/>
      <c r="N429" s="255"/>
      <c r="O429" s="255"/>
      <c r="P429" s="255"/>
      <c r="Q429" s="255"/>
      <c r="R429" s="255"/>
      <c r="S429" s="255"/>
      <c r="T429" s="256"/>
      <c r="U429" s="14"/>
      <c r="V429" s="14"/>
      <c r="W429" s="14"/>
      <c r="X429" s="14"/>
      <c r="Y429" s="14"/>
      <c r="Z429" s="14"/>
      <c r="AA429" s="14"/>
      <c r="AB429" s="14"/>
      <c r="AC429" s="14"/>
      <c r="AD429" s="14"/>
      <c r="AE429" s="14"/>
      <c r="AT429" s="257" t="s">
        <v>158</v>
      </c>
      <c r="AU429" s="257" t="s">
        <v>82</v>
      </c>
      <c r="AV429" s="14" t="s">
        <v>82</v>
      </c>
      <c r="AW429" s="14" t="s">
        <v>4</v>
      </c>
      <c r="AX429" s="14" t="s">
        <v>80</v>
      </c>
      <c r="AY429" s="257" t="s">
        <v>147</v>
      </c>
    </row>
    <row r="430" s="2" customFormat="1" ht="16.5" customHeight="1">
      <c r="A430" s="40"/>
      <c r="B430" s="41"/>
      <c r="C430" s="220" t="s">
        <v>674</v>
      </c>
      <c r="D430" s="220" t="s">
        <v>149</v>
      </c>
      <c r="E430" s="221" t="s">
        <v>675</v>
      </c>
      <c r="F430" s="222" t="s">
        <v>676</v>
      </c>
      <c r="G430" s="223" t="s">
        <v>152</v>
      </c>
      <c r="H430" s="224">
        <v>6.0999999999999996</v>
      </c>
      <c r="I430" s="225"/>
      <c r="J430" s="226">
        <f>ROUND(I430*H430,2)</f>
        <v>0</v>
      </c>
      <c r="K430" s="222" t="s">
        <v>153</v>
      </c>
      <c r="L430" s="46"/>
      <c r="M430" s="227" t="s">
        <v>19</v>
      </c>
      <c r="N430" s="228" t="s">
        <v>43</v>
      </c>
      <c r="O430" s="86"/>
      <c r="P430" s="229">
        <f>O430*H430</f>
        <v>0</v>
      </c>
      <c r="Q430" s="229">
        <v>0</v>
      </c>
      <c r="R430" s="229">
        <f>Q430*H430</f>
        <v>0</v>
      </c>
      <c r="S430" s="229">
        <v>0</v>
      </c>
      <c r="T430" s="230">
        <f>S430*H430</f>
        <v>0</v>
      </c>
      <c r="U430" s="40"/>
      <c r="V430" s="40"/>
      <c r="W430" s="40"/>
      <c r="X430" s="40"/>
      <c r="Y430" s="40"/>
      <c r="Z430" s="40"/>
      <c r="AA430" s="40"/>
      <c r="AB430" s="40"/>
      <c r="AC430" s="40"/>
      <c r="AD430" s="40"/>
      <c r="AE430" s="40"/>
      <c r="AR430" s="231" t="s">
        <v>249</v>
      </c>
      <c r="AT430" s="231" t="s">
        <v>149</v>
      </c>
      <c r="AU430" s="231" t="s">
        <v>82</v>
      </c>
      <c r="AY430" s="19" t="s">
        <v>147</v>
      </c>
      <c r="BE430" s="232">
        <f>IF(N430="základní",J430,0)</f>
        <v>0</v>
      </c>
      <c r="BF430" s="232">
        <f>IF(N430="snížená",J430,0)</f>
        <v>0</v>
      </c>
      <c r="BG430" s="232">
        <f>IF(N430="zákl. přenesená",J430,0)</f>
        <v>0</v>
      </c>
      <c r="BH430" s="232">
        <f>IF(N430="sníž. přenesená",J430,0)</f>
        <v>0</v>
      </c>
      <c r="BI430" s="232">
        <f>IF(N430="nulová",J430,0)</f>
        <v>0</v>
      </c>
      <c r="BJ430" s="19" t="s">
        <v>80</v>
      </c>
      <c r="BK430" s="232">
        <f>ROUND(I430*H430,2)</f>
        <v>0</v>
      </c>
      <c r="BL430" s="19" t="s">
        <v>249</v>
      </c>
      <c r="BM430" s="231" t="s">
        <v>677</v>
      </c>
    </row>
    <row r="431" s="2" customFormat="1">
      <c r="A431" s="40"/>
      <c r="B431" s="41"/>
      <c r="C431" s="42"/>
      <c r="D431" s="233" t="s">
        <v>156</v>
      </c>
      <c r="E431" s="42"/>
      <c r="F431" s="234" t="s">
        <v>668</v>
      </c>
      <c r="G431" s="42"/>
      <c r="H431" s="42"/>
      <c r="I431" s="138"/>
      <c r="J431" s="42"/>
      <c r="K431" s="42"/>
      <c r="L431" s="46"/>
      <c r="M431" s="235"/>
      <c r="N431" s="236"/>
      <c r="O431" s="86"/>
      <c r="P431" s="86"/>
      <c r="Q431" s="86"/>
      <c r="R431" s="86"/>
      <c r="S431" s="86"/>
      <c r="T431" s="87"/>
      <c r="U431" s="40"/>
      <c r="V431" s="40"/>
      <c r="W431" s="40"/>
      <c r="X431" s="40"/>
      <c r="Y431" s="40"/>
      <c r="Z431" s="40"/>
      <c r="AA431" s="40"/>
      <c r="AB431" s="40"/>
      <c r="AC431" s="40"/>
      <c r="AD431" s="40"/>
      <c r="AE431" s="40"/>
      <c r="AT431" s="19" t="s">
        <v>156</v>
      </c>
      <c r="AU431" s="19" t="s">
        <v>82</v>
      </c>
    </row>
    <row r="432" s="14" customFormat="1">
      <c r="A432" s="14"/>
      <c r="B432" s="247"/>
      <c r="C432" s="248"/>
      <c r="D432" s="233" t="s">
        <v>158</v>
      </c>
      <c r="E432" s="249" t="s">
        <v>19</v>
      </c>
      <c r="F432" s="250" t="s">
        <v>637</v>
      </c>
      <c r="G432" s="248"/>
      <c r="H432" s="251">
        <v>6.0999999999999996</v>
      </c>
      <c r="I432" s="252"/>
      <c r="J432" s="248"/>
      <c r="K432" s="248"/>
      <c r="L432" s="253"/>
      <c r="M432" s="254"/>
      <c r="N432" s="255"/>
      <c r="O432" s="255"/>
      <c r="P432" s="255"/>
      <c r="Q432" s="255"/>
      <c r="R432" s="255"/>
      <c r="S432" s="255"/>
      <c r="T432" s="256"/>
      <c r="U432" s="14"/>
      <c r="V432" s="14"/>
      <c r="W432" s="14"/>
      <c r="X432" s="14"/>
      <c r="Y432" s="14"/>
      <c r="Z432" s="14"/>
      <c r="AA432" s="14"/>
      <c r="AB432" s="14"/>
      <c r="AC432" s="14"/>
      <c r="AD432" s="14"/>
      <c r="AE432" s="14"/>
      <c r="AT432" s="257" t="s">
        <v>158</v>
      </c>
      <c r="AU432" s="257" t="s">
        <v>82</v>
      </c>
      <c r="AV432" s="14" t="s">
        <v>82</v>
      </c>
      <c r="AW432" s="14" t="s">
        <v>33</v>
      </c>
      <c r="AX432" s="14" t="s">
        <v>80</v>
      </c>
      <c r="AY432" s="257" t="s">
        <v>147</v>
      </c>
    </row>
    <row r="433" s="2" customFormat="1" ht="16.5" customHeight="1">
      <c r="A433" s="40"/>
      <c r="B433" s="41"/>
      <c r="C433" s="220" t="s">
        <v>678</v>
      </c>
      <c r="D433" s="220" t="s">
        <v>149</v>
      </c>
      <c r="E433" s="221" t="s">
        <v>679</v>
      </c>
      <c r="F433" s="222" t="s">
        <v>680</v>
      </c>
      <c r="G433" s="223" t="s">
        <v>258</v>
      </c>
      <c r="H433" s="224">
        <v>8</v>
      </c>
      <c r="I433" s="225"/>
      <c r="J433" s="226">
        <f>ROUND(I433*H433,2)</f>
        <v>0</v>
      </c>
      <c r="K433" s="222" t="s">
        <v>153</v>
      </c>
      <c r="L433" s="46"/>
      <c r="M433" s="227" t="s">
        <v>19</v>
      </c>
      <c r="N433" s="228" t="s">
        <v>43</v>
      </c>
      <c r="O433" s="86"/>
      <c r="P433" s="229">
        <f>O433*H433</f>
        <v>0</v>
      </c>
      <c r="Q433" s="229">
        <v>0.00055000000000000003</v>
      </c>
      <c r="R433" s="229">
        <f>Q433*H433</f>
        <v>0.0044000000000000003</v>
      </c>
      <c r="S433" s="229">
        <v>0</v>
      </c>
      <c r="T433" s="230">
        <f>S433*H433</f>
        <v>0</v>
      </c>
      <c r="U433" s="40"/>
      <c r="V433" s="40"/>
      <c r="W433" s="40"/>
      <c r="X433" s="40"/>
      <c r="Y433" s="40"/>
      <c r="Z433" s="40"/>
      <c r="AA433" s="40"/>
      <c r="AB433" s="40"/>
      <c r="AC433" s="40"/>
      <c r="AD433" s="40"/>
      <c r="AE433" s="40"/>
      <c r="AR433" s="231" t="s">
        <v>249</v>
      </c>
      <c r="AT433" s="231" t="s">
        <v>149</v>
      </c>
      <c r="AU433" s="231" t="s">
        <v>82</v>
      </c>
      <c r="AY433" s="19" t="s">
        <v>147</v>
      </c>
      <c r="BE433" s="232">
        <f>IF(N433="základní",J433,0)</f>
        <v>0</v>
      </c>
      <c r="BF433" s="232">
        <f>IF(N433="snížená",J433,0)</f>
        <v>0</v>
      </c>
      <c r="BG433" s="232">
        <f>IF(N433="zákl. přenesená",J433,0)</f>
        <v>0</v>
      </c>
      <c r="BH433" s="232">
        <f>IF(N433="sníž. přenesená",J433,0)</f>
        <v>0</v>
      </c>
      <c r="BI433" s="232">
        <f>IF(N433="nulová",J433,0)</f>
        <v>0</v>
      </c>
      <c r="BJ433" s="19" t="s">
        <v>80</v>
      </c>
      <c r="BK433" s="232">
        <f>ROUND(I433*H433,2)</f>
        <v>0</v>
      </c>
      <c r="BL433" s="19" t="s">
        <v>249</v>
      </c>
      <c r="BM433" s="231" t="s">
        <v>681</v>
      </c>
    </row>
    <row r="434" s="2" customFormat="1">
      <c r="A434" s="40"/>
      <c r="B434" s="41"/>
      <c r="C434" s="42"/>
      <c r="D434" s="233" t="s">
        <v>156</v>
      </c>
      <c r="E434" s="42"/>
      <c r="F434" s="234" t="s">
        <v>682</v>
      </c>
      <c r="G434" s="42"/>
      <c r="H434" s="42"/>
      <c r="I434" s="138"/>
      <c r="J434" s="42"/>
      <c r="K434" s="42"/>
      <c r="L434" s="46"/>
      <c r="M434" s="235"/>
      <c r="N434" s="236"/>
      <c r="O434" s="86"/>
      <c r="P434" s="86"/>
      <c r="Q434" s="86"/>
      <c r="R434" s="86"/>
      <c r="S434" s="86"/>
      <c r="T434" s="87"/>
      <c r="U434" s="40"/>
      <c r="V434" s="40"/>
      <c r="W434" s="40"/>
      <c r="X434" s="40"/>
      <c r="Y434" s="40"/>
      <c r="Z434" s="40"/>
      <c r="AA434" s="40"/>
      <c r="AB434" s="40"/>
      <c r="AC434" s="40"/>
      <c r="AD434" s="40"/>
      <c r="AE434" s="40"/>
      <c r="AT434" s="19" t="s">
        <v>156</v>
      </c>
      <c r="AU434" s="19" t="s">
        <v>82</v>
      </c>
    </row>
    <row r="435" s="13" customFormat="1">
      <c r="A435" s="13"/>
      <c r="B435" s="237"/>
      <c r="C435" s="238"/>
      <c r="D435" s="233" t="s">
        <v>158</v>
      </c>
      <c r="E435" s="239" t="s">
        <v>19</v>
      </c>
      <c r="F435" s="240" t="s">
        <v>683</v>
      </c>
      <c r="G435" s="238"/>
      <c r="H435" s="239" t="s">
        <v>19</v>
      </c>
      <c r="I435" s="241"/>
      <c r="J435" s="238"/>
      <c r="K435" s="238"/>
      <c r="L435" s="242"/>
      <c r="M435" s="243"/>
      <c r="N435" s="244"/>
      <c r="O435" s="244"/>
      <c r="P435" s="244"/>
      <c r="Q435" s="244"/>
      <c r="R435" s="244"/>
      <c r="S435" s="244"/>
      <c r="T435" s="245"/>
      <c r="U435" s="13"/>
      <c r="V435" s="13"/>
      <c r="W435" s="13"/>
      <c r="X435" s="13"/>
      <c r="Y435" s="13"/>
      <c r="Z435" s="13"/>
      <c r="AA435" s="13"/>
      <c r="AB435" s="13"/>
      <c r="AC435" s="13"/>
      <c r="AD435" s="13"/>
      <c r="AE435" s="13"/>
      <c r="AT435" s="246" t="s">
        <v>158</v>
      </c>
      <c r="AU435" s="246" t="s">
        <v>82</v>
      </c>
      <c r="AV435" s="13" t="s">
        <v>80</v>
      </c>
      <c r="AW435" s="13" t="s">
        <v>33</v>
      </c>
      <c r="AX435" s="13" t="s">
        <v>72</v>
      </c>
      <c r="AY435" s="246" t="s">
        <v>147</v>
      </c>
    </row>
    <row r="436" s="14" customFormat="1">
      <c r="A436" s="14"/>
      <c r="B436" s="247"/>
      <c r="C436" s="248"/>
      <c r="D436" s="233" t="s">
        <v>158</v>
      </c>
      <c r="E436" s="249" t="s">
        <v>19</v>
      </c>
      <c r="F436" s="250" t="s">
        <v>684</v>
      </c>
      <c r="G436" s="248"/>
      <c r="H436" s="251">
        <v>8</v>
      </c>
      <c r="I436" s="252"/>
      <c r="J436" s="248"/>
      <c r="K436" s="248"/>
      <c r="L436" s="253"/>
      <c r="M436" s="254"/>
      <c r="N436" s="255"/>
      <c r="O436" s="255"/>
      <c r="P436" s="255"/>
      <c r="Q436" s="255"/>
      <c r="R436" s="255"/>
      <c r="S436" s="255"/>
      <c r="T436" s="256"/>
      <c r="U436" s="14"/>
      <c r="V436" s="14"/>
      <c r="W436" s="14"/>
      <c r="X436" s="14"/>
      <c r="Y436" s="14"/>
      <c r="Z436" s="14"/>
      <c r="AA436" s="14"/>
      <c r="AB436" s="14"/>
      <c r="AC436" s="14"/>
      <c r="AD436" s="14"/>
      <c r="AE436" s="14"/>
      <c r="AT436" s="257" t="s">
        <v>158</v>
      </c>
      <c r="AU436" s="257" t="s">
        <v>82</v>
      </c>
      <c r="AV436" s="14" t="s">
        <v>82</v>
      </c>
      <c r="AW436" s="14" t="s">
        <v>33</v>
      </c>
      <c r="AX436" s="14" t="s">
        <v>80</v>
      </c>
      <c r="AY436" s="257" t="s">
        <v>147</v>
      </c>
    </row>
    <row r="437" s="2" customFormat="1" ht="16.5" customHeight="1">
      <c r="A437" s="40"/>
      <c r="B437" s="41"/>
      <c r="C437" s="220" t="s">
        <v>685</v>
      </c>
      <c r="D437" s="220" t="s">
        <v>149</v>
      </c>
      <c r="E437" s="221" t="s">
        <v>686</v>
      </c>
      <c r="F437" s="222" t="s">
        <v>687</v>
      </c>
      <c r="G437" s="223" t="s">
        <v>258</v>
      </c>
      <c r="H437" s="224">
        <v>24</v>
      </c>
      <c r="I437" s="225"/>
      <c r="J437" s="226">
        <f>ROUND(I437*H437,2)</f>
        <v>0</v>
      </c>
      <c r="K437" s="222" t="s">
        <v>153</v>
      </c>
      <c r="L437" s="46"/>
      <c r="M437" s="227" t="s">
        <v>19</v>
      </c>
      <c r="N437" s="228" t="s">
        <v>43</v>
      </c>
      <c r="O437" s="86"/>
      <c r="P437" s="229">
        <f>O437*H437</f>
        <v>0</v>
      </c>
      <c r="Q437" s="229">
        <v>0.00050000000000000001</v>
      </c>
      <c r="R437" s="229">
        <f>Q437*H437</f>
        <v>0.012</v>
      </c>
      <c r="S437" s="229">
        <v>0</v>
      </c>
      <c r="T437" s="230">
        <f>S437*H437</f>
        <v>0</v>
      </c>
      <c r="U437" s="40"/>
      <c r="V437" s="40"/>
      <c r="W437" s="40"/>
      <c r="X437" s="40"/>
      <c r="Y437" s="40"/>
      <c r="Z437" s="40"/>
      <c r="AA437" s="40"/>
      <c r="AB437" s="40"/>
      <c r="AC437" s="40"/>
      <c r="AD437" s="40"/>
      <c r="AE437" s="40"/>
      <c r="AR437" s="231" t="s">
        <v>249</v>
      </c>
      <c r="AT437" s="231" t="s">
        <v>149</v>
      </c>
      <c r="AU437" s="231" t="s">
        <v>82</v>
      </c>
      <c r="AY437" s="19" t="s">
        <v>147</v>
      </c>
      <c r="BE437" s="232">
        <f>IF(N437="základní",J437,0)</f>
        <v>0</v>
      </c>
      <c r="BF437" s="232">
        <f>IF(N437="snížená",J437,0)</f>
        <v>0</v>
      </c>
      <c r="BG437" s="232">
        <f>IF(N437="zákl. přenesená",J437,0)</f>
        <v>0</v>
      </c>
      <c r="BH437" s="232">
        <f>IF(N437="sníž. přenesená",J437,0)</f>
        <v>0</v>
      </c>
      <c r="BI437" s="232">
        <f>IF(N437="nulová",J437,0)</f>
        <v>0</v>
      </c>
      <c r="BJ437" s="19" t="s">
        <v>80</v>
      </c>
      <c r="BK437" s="232">
        <f>ROUND(I437*H437,2)</f>
        <v>0</v>
      </c>
      <c r="BL437" s="19" t="s">
        <v>249</v>
      </c>
      <c r="BM437" s="231" t="s">
        <v>688</v>
      </c>
    </row>
    <row r="438" s="2" customFormat="1">
      <c r="A438" s="40"/>
      <c r="B438" s="41"/>
      <c r="C438" s="42"/>
      <c r="D438" s="233" t="s">
        <v>156</v>
      </c>
      <c r="E438" s="42"/>
      <c r="F438" s="234" t="s">
        <v>682</v>
      </c>
      <c r="G438" s="42"/>
      <c r="H438" s="42"/>
      <c r="I438" s="138"/>
      <c r="J438" s="42"/>
      <c r="K438" s="42"/>
      <c r="L438" s="46"/>
      <c r="M438" s="235"/>
      <c r="N438" s="236"/>
      <c r="O438" s="86"/>
      <c r="P438" s="86"/>
      <c r="Q438" s="86"/>
      <c r="R438" s="86"/>
      <c r="S438" s="86"/>
      <c r="T438" s="87"/>
      <c r="U438" s="40"/>
      <c r="V438" s="40"/>
      <c r="W438" s="40"/>
      <c r="X438" s="40"/>
      <c r="Y438" s="40"/>
      <c r="Z438" s="40"/>
      <c r="AA438" s="40"/>
      <c r="AB438" s="40"/>
      <c r="AC438" s="40"/>
      <c r="AD438" s="40"/>
      <c r="AE438" s="40"/>
      <c r="AT438" s="19" t="s">
        <v>156</v>
      </c>
      <c r="AU438" s="19" t="s">
        <v>82</v>
      </c>
    </row>
    <row r="439" s="13" customFormat="1">
      <c r="A439" s="13"/>
      <c r="B439" s="237"/>
      <c r="C439" s="238"/>
      <c r="D439" s="233" t="s">
        <v>158</v>
      </c>
      <c r="E439" s="239" t="s">
        <v>19</v>
      </c>
      <c r="F439" s="240" t="s">
        <v>689</v>
      </c>
      <c r="G439" s="238"/>
      <c r="H439" s="239" t="s">
        <v>19</v>
      </c>
      <c r="I439" s="241"/>
      <c r="J439" s="238"/>
      <c r="K439" s="238"/>
      <c r="L439" s="242"/>
      <c r="M439" s="243"/>
      <c r="N439" s="244"/>
      <c r="O439" s="244"/>
      <c r="P439" s="244"/>
      <c r="Q439" s="244"/>
      <c r="R439" s="244"/>
      <c r="S439" s="244"/>
      <c r="T439" s="245"/>
      <c r="U439" s="13"/>
      <c r="V439" s="13"/>
      <c r="W439" s="13"/>
      <c r="X439" s="13"/>
      <c r="Y439" s="13"/>
      <c r="Z439" s="13"/>
      <c r="AA439" s="13"/>
      <c r="AB439" s="13"/>
      <c r="AC439" s="13"/>
      <c r="AD439" s="13"/>
      <c r="AE439" s="13"/>
      <c r="AT439" s="246" t="s">
        <v>158</v>
      </c>
      <c r="AU439" s="246" t="s">
        <v>82</v>
      </c>
      <c r="AV439" s="13" t="s">
        <v>80</v>
      </c>
      <c r="AW439" s="13" t="s">
        <v>33</v>
      </c>
      <c r="AX439" s="13" t="s">
        <v>72</v>
      </c>
      <c r="AY439" s="246" t="s">
        <v>147</v>
      </c>
    </row>
    <row r="440" s="14" customFormat="1">
      <c r="A440" s="14"/>
      <c r="B440" s="247"/>
      <c r="C440" s="248"/>
      <c r="D440" s="233" t="s">
        <v>158</v>
      </c>
      <c r="E440" s="249" t="s">
        <v>19</v>
      </c>
      <c r="F440" s="250" t="s">
        <v>690</v>
      </c>
      <c r="G440" s="248"/>
      <c r="H440" s="251">
        <v>24</v>
      </c>
      <c r="I440" s="252"/>
      <c r="J440" s="248"/>
      <c r="K440" s="248"/>
      <c r="L440" s="253"/>
      <c r="M440" s="254"/>
      <c r="N440" s="255"/>
      <c r="O440" s="255"/>
      <c r="P440" s="255"/>
      <c r="Q440" s="255"/>
      <c r="R440" s="255"/>
      <c r="S440" s="255"/>
      <c r="T440" s="256"/>
      <c r="U440" s="14"/>
      <c r="V440" s="14"/>
      <c r="W440" s="14"/>
      <c r="X440" s="14"/>
      <c r="Y440" s="14"/>
      <c r="Z440" s="14"/>
      <c r="AA440" s="14"/>
      <c r="AB440" s="14"/>
      <c r="AC440" s="14"/>
      <c r="AD440" s="14"/>
      <c r="AE440" s="14"/>
      <c r="AT440" s="257" t="s">
        <v>158</v>
      </c>
      <c r="AU440" s="257" t="s">
        <v>82</v>
      </c>
      <c r="AV440" s="14" t="s">
        <v>82</v>
      </c>
      <c r="AW440" s="14" t="s">
        <v>33</v>
      </c>
      <c r="AX440" s="14" t="s">
        <v>80</v>
      </c>
      <c r="AY440" s="257" t="s">
        <v>147</v>
      </c>
    </row>
    <row r="441" s="2" customFormat="1" ht="21.75" customHeight="1">
      <c r="A441" s="40"/>
      <c r="B441" s="41"/>
      <c r="C441" s="220" t="s">
        <v>691</v>
      </c>
      <c r="D441" s="220" t="s">
        <v>149</v>
      </c>
      <c r="E441" s="221" t="s">
        <v>692</v>
      </c>
      <c r="F441" s="222" t="s">
        <v>693</v>
      </c>
      <c r="G441" s="223" t="s">
        <v>186</v>
      </c>
      <c r="H441" s="224">
        <v>1.51</v>
      </c>
      <c r="I441" s="225"/>
      <c r="J441" s="226">
        <f>ROUND(I441*H441,2)</f>
        <v>0</v>
      </c>
      <c r="K441" s="222" t="s">
        <v>153</v>
      </c>
      <c r="L441" s="46"/>
      <c r="M441" s="227" t="s">
        <v>19</v>
      </c>
      <c r="N441" s="228" t="s">
        <v>43</v>
      </c>
      <c r="O441" s="86"/>
      <c r="P441" s="229">
        <f>O441*H441</f>
        <v>0</v>
      </c>
      <c r="Q441" s="229">
        <v>0</v>
      </c>
      <c r="R441" s="229">
        <f>Q441*H441</f>
        <v>0</v>
      </c>
      <c r="S441" s="229">
        <v>0</v>
      </c>
      <c r="T441" s="230">
        <f>S441*H441</f>
        <v>0</v>
      </c>
      <c r="U441" s="40"/>
      <c r="V441" s="40"/>
      <c r="W441" s="40"/>
      <c r="X441" s="40"/>
      <c r="Y441" s="40"/>
      <c r="Z441" s="40"/>
      <c r="AA441" s="40"/>
      <c r="AB441" s="40"/>
      <c r="AC441" s="40"/>
      <c r="AD441" s="40"/>
      <c r="AE441" s="40"/>
      <c r="AR441" s="231" t="s">
        <v>249</v>
      </c>
      <c r="AT441" s="231" t="s">
        <v>149</v>
      </c>
      <c r="AU441" s="231" t="s">
        <v>82</v>
      </c>
      <c r="AY441" s="19" t="s">
        <v>147</v>
      </c>
      <c r="BE441" s="232">
        <f>IF(N441="základní",J441,0)</f>
        <v>0</v>
      </c>
      <c r="BF441" s="232">
        <f>IF(N441="snížená",J441,0)</f>
        <v>0</v>
      </c>
      <c r="BG441" s="232">
        <f>IF(N441="zákl. přenesená",J441,0)</f>
        <v>0</v>
      </c>
      <c r="BH441" s="232">
        <f>IF(N441="sníž. přenesená",J441,0)</f>
        <v>0</v>
      </c>
      <c r="BI441" s="232">
        <f>IF(N441="nulová",J441,0)</f>
        <v>0</v>
      </c>
      <c r="BJ441" s="19" t="s">
        <v>80</v>
      </c>
      <c r="BK441" s="232">
        <f>ROUND(I441*H441,2)</f>
        <v>0</v>
      </c>
      <c r="BL441" s="19" t="s">
        <v>249</v>
      </c>
      <c r="BM441" s="231" t="s">
        <v>694</v>
      </c>
    </row>
    <row r="442" s="2" customFormat="1">
      <c r="A442" s="40"/>
      <c r="B442" s="41"/>
      <c r="C442" s="42"/>
      <c r="D442" s="233" t="s">
        <v>156</v>
      </c>
      <c r="E442" s="42"/>
      <c r="F442" s="234" t="s">
        <v>622</v>
      </c>
      <c r="G442" s="42"/>
      <c r="H442" s="42"/>
      <c r="I442" s="138"/>
      <c r="J442" s="42"/>
      <c r="K442" s="42"/>
      <c r="L442" s="46"/>
      <c r="M442" s="235"/>
      <c r="N442" s="236"/>
      <c r="O442" s="86"/>
      <c r="P442" s="86"/>
      <c r="Q442" s="86"/>
      <c r="R442" s="86"/>
      <c r="S442" s="86"/>
      <c r="T442" s="87"/>
      <c r="U442" s="40"/>
      <c r="V442" s="40"/>
      <c r="W442" s="40"/>
      <c r="X442" s="40"/>
      <c r="Y442" s="40"/>
      <c r="Z442" s="40"/>
      <c r="AA442" s="40"/>
      <c r="AB442" s="40"/>
      <c r="AC442" s="40"/>
      <c r="AD442" s="40"/>
      <c r="AE442" s="40"/>
      <c r="AT442" s="19" t="s">
        <v>156</v>
      </c>
      <c r="AU442" s="19" t="s">
        <v>82</v>
      </c>
    </row>
    <row r="443" s="2" customFormat="1" ht="21.75" customHeight="1">
      <c r="A443" s="40"/>
      <c r="B443" s="41"/>
      <c r="C443" s="220" t="s">
        <v>695</v>
      </c>
      <c r="D443" s="220" t="s">
        <v>149</v>
      </c>
      <c r="E443" s="221" t="s">
        <v>696</v>
      </c>
      <c r="F443" s="222" t="s">
        <v>697</v>
      </c>
      <c r="G443" s="223" t="s">
        <v>186</v>
      </c>
      <c r="H443" s="224">
        <v>1.51</v>
      </c>
      <c r="I443" s="225"/>
      <c r="J443" s="226">
        <f>ROUND(I443*H443,2)</f>
        <v>0</v>
      </c>
      <c r="K443" s="222" t="s">
        <v>153</v>
      </c>
      <c r="L443" s="46"/>
      <c r="M443" s="227" t="s">
        <v>19</v>
      </c>
      <c r="N443" s="228" t="s">
        <v>43</v>
      </c>
      <c r="O443" s="86"/>
      <c r="P443" s="229">
        <f>O443*H443</f>
        <v>0</v>
      </c>
      <c r="Q443" s="229">
        <v>0</v>
      </c>
      <c r="R443" s="229">
        <f>Q443*H443</f>
        <v>0</v>
      </c>
      <c r="S443" s="229">
        <v>0</v>
      </c>
      <c r="T443" s="230">
        <f>S443*H443</f>
        <v>0</v>
      </c>
      <c r="U443" s="40"/>
      <c r="V443" s="40"/>
      <c r="W443" s="40"/>
      <c r="X443" s="40"/>
      <c r="Y443" s="40"/>
      <c r="Z443" s="40"/>
      <c r="AA443" s="40"/>
      <c r="AB443" s="40"/>
      <c r="AC443" s="40"/>
      <c r="AD443" s="40"/>
      <c r="AE443" s="40"/>
      <c r="AR443" s="231" t="s">
        <v>249</v>
      </c>
      <c r="AT443" s="231" t="s">
        <v>149</v>
      </c>
      <c r="AU443" s="231" t="s">
        <v>82</v>
      </c>
      <c r="AY443" s="19" t="s">
        <v>147</v>
      </c>
      <c r="BE443" s="232">
        <f>IF(N443="základní",J443,0)</f>
        <v>0</v>
      </c>
      <c r="BF443" s="232">
        <f>IF(N443="snížená",J443,0)</f>
        <v>0</v>
      </c>
      <c r="BG443" s="232">
        <f>IF(N443="zákl. přenesená",J443,0)</f>
        <v>0</v>
      </c>
      <c r="BH443" s="232">
        <f>IF(N443="sníž. přenesená",J443,0)</f>
        <v>0</v>
      </c>
      <c r="BI443" s="232">
        <f>IF(N443="nulová",J443,0)</f>
        <v>0</v>
      </c>
      <c r="BJ443" s="19" t="s">
        <v>80</v>
      </c>
      <c r="BK443" s="232">
        <f>ROUND(I443*H443,2)</f>
        <v>0</v>
      </c>
      <c r="BL443" s="19" t="s">
        <v>249</v>
      </c>
      <c r="BM443" s="231" t="s">
        <v>698</v>
      </c>
    </row>
    <row r="444" s="2" customFormat="1">
      <c r="A444" s="40"/>
      <c r="B444" s="41"/>
      <c r="C444" s="42"/>
      <c r="D444" s="233" t="s">
        <v>156</v>
      </c>
      <c r="E444" s="42"/>
      <c r="F444" s="234" t="s">
        <v>622</v>
      </c>
      <c r="G444" s="42"/>
      <c r="H444" s="42"/>
      <c r="I444" s="138"/>
      <c r="J444" s="42"/>
      <c r="K444" s="42"/>
      <c r="L444" s="46"/>
      <c r="M444" s="235"/>
      <c r="N444" s="236"/>
      <c r="O444" s="86"/>
      <c r="P444" s="86"/>
      <c r="Q444" s="86"/>
      <c r="R444" s="86"/>
      <c r="S444" s="86"/>
      <c r="T444" s="87"/>
      <c r="U444" s="40"/>
      <c r="V444" s="40"/>
      <c r="W444" s="40"/>
      <c r="X444" s="40"/>
      <c r="Y444" s="40"/>
      <c r="Z444" s="40"/>
      <c r="AA444" s="40"/>
      <c r="AB444" s="40"/>
      <c r="AC444" s="40"/>
      <c r="AD444" s="40"/>
      <c r="AE444" s="40"/>
      <c r="AT444" s="19" t="s">
        <v>156</v>
      </c>
      <c r="AU444" s="19" t="s">
        <v>82</v>
      </c>
    </row>
    <row r="445" s="12" customFormat="1" ht="22.8" customHeight="1">
      <c r="A445" s="12"/>
      <c r="B445" s="204"/>
      <c r="C445" s="205"/>
      <c r="D445" s="206" t="s">
        <v>71</v>
      </c>
      <c r="E445" s="218" t="s">
        <v>699</v>
      </c>
      <c r="F445" s="218" t="s">
        <v>700</v>
      </c>
      <c r="G445" s="205"/>
      <c r="H445" s="205"/>
      <c r="I445" s="208"/>
      <c r="J445" s="219">
        <f>BK445</f>
        <v>0</v>
      </c>
      <c r="K445" s="205"/>
      <c r="L445" s="210"/>
      <c r="M445" s="211"/>
      <c r="N445" s="212"/>
      <c r="O445" s="212"/>
      <c r="P445" s="213">
        <f>SUM(P446:P451)</f>
        <v>0</v>
      </c>
      <c r="Q445" s="212"/>
      <c r="R445" s="213">
        <f>SUM(R446:R451)</f>
        <v>0</v>
      </c>
      <c r="S445" s="212"/>
      <c r="T445" s="214">
        <f>SUM(T446:T451)</f>
        <v>0</v>
      </c>
      <c r="U445" s="12"/>
      <c r="V445" s="12"/>
      <c r="W445" s="12"/>
      <c r="X445" s="12"/>
      <c r="Y445" s="12"/>
      <c r="Z445" s="12"/>
      <c r="AA445" s="12"/>
      <c r="AB445" s="12"/>
      <c r="AC445" s="12"/>
      <c r="AD445" s="12"/>
      <c r="AE445" s="12"/>
      <c r="AR445" s="215" t="s">
        <v>82</v>
      </c>
      <c r="AT445" s="216" t="s">
        <v>71</v>
      </c>
      <c r="AU445" s="216" t="s">
        <v>80</v>
      </c>
      <c r="AY445" s="215" t="s">
        <v>147</v>
      </c>
      <c r="BK445" s="217">
        <f>SUM(BK446:BK451)</f>
        <v>0</v>
      </c>
    </row>
    <row r="446" s="2" customFormat="1" ht="16.5" customHeight="1">
      <c r="A446" s="40"/>
      <c r="B446" s="41"/>
      <c r="C446" s="220" t="s">
        <v>701</v>
      </c>
      <c r="D446" s="220" t="s">
        <v>149</v>
      </c>
      <c r="E446" s="221" t="s">
        <v>702</v>
      </c>
      <c r="F446" s="222" t="s">
        <v>703</v>
      </c>
      <c r="G446" s="223" t="s">
        <v>220</v>
      </c>
      <c r="H446" s="224">
        <v>8</v>
      </c>
      <c r="I446" s="225"/>
      <c r="J446" s="226">
        <f>ROUND(I446*H446,2)</f>
        <v>0</v>
      </c>
      <c r="K446" s="222" t="s">
        <v>19</v>
      </c>
      <c r="L446" s="46"/>
      <c r="M446" s="227" t="s">
        <v>19</v>
      </c>
      <c r="N446" s="228" t="s">
        <v>43</v>
      </c>
      <c r="O446" s="86"/>
      <c r="P446" s="229">
        <f>O446*H446</f>
        <v>0</v>
      </c>
      <c r="Q446" s="229">
        <v>0</v>
      </c>
      <c r="R446" s="229">
        <f>Q446*H446</f>
        <v>0</v>
      </c>
      <c r="S446" s="229">
        <v>0</v>
      </c>
      <c r="T446" s="230">
        <f>S446*H446</f>
        <v>0</v>
      </c>
      <c r="U446" s="40"/>
      <c r="V446" s="40"/>
      <c r="W446" s="40"/>
      <c r="X446" s="40"/>
      <c r="Y446" s="40"/>
      <c r="Z446" s="40"/>
      <c r="AA446" s="40"/>
      <c r="AB446" s="40"/>
      <c r="AC446" s="40"/>
      <c r="AD446" s="40"/>
      <c r="AE446" s="40"/>
      <c r="AR446" s="231" t="s">
        <v>249</v>
      </c>
      <c r="AT446" s="231" t="s">
        <v>149</v>
      </c>
      <c r="AU446" s="231" t="s">
        <v>82</v>
      </c>
      <c r="AY446" s="19" t="s">
        <v>147</v>
      </c>
      <c r="BE446" s="232">
        <f>IF(N446="základní",J446,0)</f>
        <v>0</v>
      </c>
      <c r="BF446" s="232">
        <f>IF(N446="snížená",J446,0)</f>
        <v>0</v>
      </c>
      <c r="BG446" s="232">
        <f>IF(N446="zákl. přenesená",J446,0)</f>
        <v>0</v>
      </c>
      <c r="BH446" s="232">
        <f>IF(N446="sníž. přenesená",J446,0)</f>
        <v>0</v>
      </c>
      <c r="BI446" s="232">
        <f>IF(N446="nulová",J446,0)</f>
        <v>0</v>
      </c>
      <c r="BJ446" s="19" t="s">
        <v>80</v>
      </c>
      <c r="BK446" s="232">
        <f>ROUND(I446*H446,2)</f>
        <v>0</v>
      </c>
      <c r="BL446" s="19" t="s">
        <v>249</v>
      </c>
      <c r="BM446" s="231" t="s">
        <v>704</v>
      </c>
    </row>
    <row r="447" s="14" customFormat="1">
      <c r="A447" s="14"/>
      <c r="B447" s="247"/>
      <c r="C447" s="248"/>
      <c r="D447" s="233" t="s">
        <v>158</v>
      </c>
      <c r="E447" s="249" t="s">
        <v>19</v>
      </c>
      <c r="F447" s="250" t="s">
        <v>512</v>
      </c>
      <c r="G447" s="248"/>
      <c r="H447" s="251">
        <v>2</v>
      </c>
      <c r="I447" s="252"/>
      <c r="J447" s="248"/>
      <c r="K447" s="248"/>
      <c r="L447" s="253"/>
      <c r="M447" s="254"/>
      <c r="N447" s="255"/>
      <c r="O447" s="255"/>
      <c r="P447" s="255"/>
      <c r="Q447" s="255"/>
      <c r="R447" s="255"/>
      <c r="S447" s="255"/>
      <c r="T447" s="256"/>
      <c r="U447" s="14"/>
      <c r="V447" s="14"/>
      <c r="W447" s="14"/>
      <c r="X447" s="14"/>
      <c r="Y447" s="14"/>
      <c r="Z447" s="14"/>
      <c r="AA447" s="14"/>
      <c r="AB447" s="14"/>
      <c r="AC447" s="14"/>
      <c r="AD447" s="14"/>
      <c r="AE447" s="14"/>
      <c r="AT447" s="257" t="s">
        <v>158</v>
      </c>
      <c r="AU447" s="257" t="s">
        <v>82</v>
      </c>
      <c r="AV447" s="14" t="s">
        <v>82</v>
      </c>
      <c r="AW447" s="14" t="s">
        <v>33</v>
      </c>
      <c r="AX447" s="14" t="s">
        <v>72</v>
      </c>
      <c r="AY447" s="257" t="s">
        <v>147</v>
      </c>
    </row>
    <row r="448" s="14" customFormat="1">
      <c r="A448" s="14"/>
      <c r="B448" s="247"/>
      <c r="C448" s="248"/>
      <c r="D448" s="233" t="s">
        <v>158</v>
      </c>
      <c r="E448" s="249" t="s">
        <v>19</v>
      </c>
      <c r="F448" s="250" t="s">
        <v>483</v>
      </c>
      <c r="G448" s="248"/>
      <c r="H448" s="251">
        <v>1</v>
      </c>
      <c r="I448" s="252"/>
      <c r="J448" s="248"/>
      <c r="K448" s="248"/>
      <c r="L448" s="253"/>
      <c r="M448" s="254"/>
      <c r="N448" s="255"/>
      <c r="O448" s="255"/>
      <c r="P448" s="255"/>
      <c r="Q448" s="255"/>
      <c r="R448" s="255"/>
      <c r="S448" s="255"/>
      <c r="T448" s="256"/>
      <c r="U448" s="14"/>
      <c r="V448" s="14"/>
      <c r="W448" s="14"/>
      <c r="X448" s="14"/>
      <c r="Y448" s="14"/>
      <c r="Z448" s="14"/>
      <c r="AA448" s="14"/>
      <c r="AB448" s="14"/>
      <c r="AC448" s="14"/>
      <c r="AD448" s="14"/>
      <c r="AE448" s="14"/>
      <c r="AT448" s="257" t="s">
        <v>158</v>
      </c>
      <c r="AU448" s="257" t="s">
        <v>82</v>
      </c>
      <c r="AV448" s="14" t="s">
        <v>82</v>
      </c>
      <c r="AW448" s="14" t="s">
        <v>33</v>
      </c>
      <c r="AX448" s="14" t="s">
        <v>72</v>
      </c>
      <c r="AY448" s="257" t="s">
        <v>147</v>
      </c>
    </row>
    <row r="449" s="14" customFormat="1">
      <c r="A449" s="14"/>
      <c r="B449" s="247"/>
      <c r="C449" s="248"/>
      <c r="D449" s="233" t="s">
        <v>158</v>
      </c>
      <c r="E449" s="249" t="s">
        <v>19</v>
      </c>
      <c r="F449" s="250" t="s">
        <v>513</v>
      </c>
      <c r="G449" s="248"/>
      <c r="H449" s="251">
        <v>4</v>
      </c>
      <c r="I449" s="252"/>
      <c r="J449" s="248"/>
      <c r="K449" s="248"/>
      <c r="L449" s="253"/>
      <c r="M449" s="254"/>
      <c r="N449" s="255"/>
      <c r="O449" s="255"/>
      <c r="P449" s="255"/>
      <c r="Q449" s="255"/>
      <c r="R449" s="255"/>
      <c r="S449" s="255"/>
      <c r="T449" s="256"/>
      <c r="U449" s="14"/>
      <c r="V449" s="14"/>
      <c r="W449" s="14"/>
      <c r="X449" s="14"/>
      <c r="Y449" s="14"/>
      <c r="Z449" s="14"/>
      <c r="AA449" s="14"/>
      <c r="AB449" s="14"/>
      <c r="AC449" s="14"/>
      <c r="AD449" s="14"/>
      <c r="AE449" s="14"/>
      <c r="AT449" s="257" t="s">
        <v>158</v>
      </c>
      <c r="AU449" s="257" t="s">
        <v>82</v>
      </c>
      <c r="AV449" s="14" t="s">
        <v>82</v>
      </c>
      <c r="AW449" s="14" t="s">
        <v>33</v>
      </c>
      <c r="AX449" s="14" t="s">
        <v>72</v>
      </c>
      <c r="AY449" s="257" t="s">
        <v>147</v>
      </c>
    </row>
    <row r="450" s="14" customFormat="1">
      <c r="A450" s="14"/>
      <c r="B450" s="247"/>
      <c r="C450" s="248"/>
      <c r="D450" s="233" t="s">
        <v>158</v>
      </c>
      <c r="E450" s="249" t="s">
        <v>19</v>
      </c>
      <c r="F450" s="250" t="s">
        <v>248</v>
      </c>
      <c r="G450" s="248"/>
      <c r="H450" s="251">
        <v>1</v>
      </c>
      <c r="I450" s="252"/>
      <c r="J450" s="248"/>
      <c r="K450" s="248"/>
      <c r="L450" s="253"/>
      <c r="M450" s="254"/>
      <c r="N450" s="255"/>
      <c r="O450" s="255"/>
      <c r="P450" s="255"/>
      <c r="Q450" s="255"/>
      <c r="R450" s="255"/>
      <c r="S450" s="255"/>
      <c r="T450" s="256"/>
      <c r="U450" s="14"/>
      <c r="V450" s="14"/>
      <c r="W450" s="14"/>
      <c r="X450" s="14"/>
      <c r="Y450" s="14"/>
      <c r="Z450" s="14"/>
      <c r="AA450" s="14"/>
      <c r="AB450" s="14"/>
      <c r="AC450" s="14"/>
      <c r="AD450" s="14"/>
      <c r="AE450" s="14"/>
      <c r="AT450" s="257" t="s">
        <v>158</v>
      </c>
      <c r="AU450" s="257" t="s">
        <v>82</v>
      </c>
      <c r="AV450" s="14" t="s">
        <v>82</v>
      </c>
      <c r="AW450" s="14" t="s">
        <v>33</v>
      </c>
      <c r="AX450" s="14" t="s">
        <v>72</v>
      </c>
      <c r="AY450" s="257" t="s">
        <v>147</v>
      </c>
    </row>
    <row r="451" s="16" customFormat="1">
      <c r="A451" s="16"/>
      <c r="B451" s="269"/>
      <c r="C451" s="270"/>
      <c r="D451" s="233" t="s">
        <v>158</v>
      </c>
      <c r="E451" s="271" t="s">
        <v>19</v>
      </c>
      <c r="F451" s="272" t="s">
        <v>177</v>
      </c>
      <c r="G451" s="270"/>
      <c r="H451" s="273">
        <v>8</v>
      </c>
      <c r="I451" s="274"/>
      <c r="J451" s="270"/>
      <c r="K451" s="270"/>
      <c r="L451" s="275"/>
      <c r="M451" s="276"/>
      <c r="N451" s="277"/>
      <c r="O451" s="277"/>
      <c r="P451" s="277"/>
      <c r="Q451" s="277"/>
      <c r="R451" s="277"/>
      <c r="S451" s="277"/>
      <c r="T451" s="278"/>
      <c r="U451" s="16"/>
      <c r="V451" s="16"/>
      <c r="W451" s="16"/>
      <c r="X451" s="16"/>
      <c r="Y451" s="16"/>
      <c r="Z451" s="16"/>
      <c r="AA451" s="16"/>
      <c r="AB451" s="16"/>
      <c r="AC451" s="16"/>
      <c r="AD451" s="16"/>
      <c r="AE451" s="16"/>
      <c r="AT451" s="279" t="s">
        <v>158</v>
      </c>
      <c r="AU451" s="279" t="s">
        <v>82</v>
      </c>
      <c r="AV451" s="16" t="s">
        <v>154</v>
      </c>
      <c r="AW451" s="16" t="s">
        <v>33</v>
      </c>
      <c r="AX451" s="16" t="s">
        <v>80</v>
      </c>
      <c r="AY451" s="279" t="s">
        <v>147</v>
      </c>
    </row>
    <row r="452" s="12" customFormat="1" ht="22.8" customHeight="1">
      <c r="A452" s="12"/>
      <c r="B452" s="204"/>
      <c r="C452" s="205"/>
      <c r="D452" s="206" t="s">
        <v>71</v>
      </c>
      <c r="E452" s="218" t="s">
        <v>705</v>
      </c>
      <c r="F452" s="218" t="s">
        <v>706</v>
      </c>
      <c r="G452" s="205"/>
      <c r="H452" s="205"/>
      <c r="I452" s="208"/>
      <c r="J452" s="219">
        <f>BK452</f>
        <v>0</v>
      </c>
      <c r="K452" s="205"/>
      <c r="L452" s="210"/>
      <c r="M452" s="211"/>
      <c r="N452" s="212"/>
      <c r="O452" s="212"/>
      <c r="P452" s="213">
        <f>SUM(P453:P481)</f>
        <v>0</v>
      </c>
      <c r="Q452" s="212"/>
      <c r="R452" s="213">
        <f>SUM(R453:R481)</f>
        <v>0.12896331</v>
      </c>
      <c r="S452" s="212"/>
      <c r="T452" s="214">
        <f>SUM(T453:T481)</f>
        <v>0</v>
      </c>
      <c r="U452" s="12"/>
      <c r="V452" s="12"/>
      <c r="W452" s="12"/>
      <c r="X452" s="12"/>
      <c r="Y452" s="12"/>
      <c r="Z452" s="12"/>
      <c r="AA452" s="12"/>
      <c r="AB452" s="12"/>
      <c r="AC452" s="12"/>
      <c r="AD452" s="12"/>
      <c r="AE452" s="12"/>
      <c r="AR452" s="215" t="s">
        <v>82</v>
      </c>
      <c r="AT452" s="216" t="s">
        <v>71</v>
      </c>
      <c r="AU452" s="216" t="s">
        <v>80</v>
      </c>
      <c r="AY452" s="215" t="s">
        <v>147</v>
      </c>
      <c r="BK452" s="217">
        <f>SUM(BK453:BK481)</f>
        <v>0</v>
      </c>
    </row>
    <row r="453" s="2" customFormat="1" ht="16.5" customHeight="1">
      <c r="A453" s="40"/>
      <c r="B453" s="41"/>
      <c r="C453" s="220" t="s">
        <v>707</v>
      </c>
      <c r="D453" s="220" t="s">
        <v>149</v>
      </c>
      <c r="E453" s="221" t="s">
        <v>708</v>
      </c>
      <c r="F453" s="222" t="s">
        <v>709</v>
      </c>
      <c r="G453" s="223" t="s">
        <v>152</v>
      </c>
      <c r="H453" s="224">
        <v>67</v>
      </c>
      <c r="I453" s="225"/>
      <c r="J453" s="226">
        <f>ROUND(I453*H453,2)</f>
        <v>0</v>
      </c>
      <c r="K453" s="222" t="s">
        <v>153</v>
      </c>
      <c r="L453" s="46"/>
      <c r="M453" s="227" t="s">
        <v>19</v>
      </c>
      <c r="N453" s="228" t="s">
        <v>43</v>
      </c>
      <c r="O453" s="86"/>
      <c r="P453" s="229">
        <f>O453*H453</f>
        <v>0</v>
      </c>
      <c r="Q453" s="229">
        <v>0</v>
      </c>
      <c r="R453" s="229">
        <f>Q453*H453</f>
        <v>0</v>
      </c>
      <c r="S453" s="229">
        <v>0</v>
      </c>
      <c r="T453" s="230">
        <f>S453*H453</f>
        <v>0</v>
      </c>
      <c r="U453" s="40"/>
      <c r="V453" s="40"/>
      <c r="W453" s="40"/>
      <c r="X453" s="40"/>
      <c r="Y453" s="40"/>
      <c r="Z453" s="40"/>
      <c r="AA453" s="40"/>
      <c r="AB453" s="40"/>
      <c r="AC453" s="40"/>
      <c r="AD453" s="40"/>
      <c r="AE453" s="40"/>
      <c r="AR453" s="231" t="s">
        <v>249</v>
      </c>
      <c r="AT453" s="231" t="s">
        <v>149</v>
      </c>
      <c r="AU453" s="231" t="s">
        <v>82</v>
      </c>
      <c r="AY453" s="19" t="s">
        <v>147</v>
      </c>
      <c r="BE453" s="232">
        <f>IF(N453="základní",J453,0)</f>
        <v>0</v>
      </c>
      <c r="BF453" s="232">
        <f>IF(N453="snížená",J453,0)</f>
        <v>0</v>
      </c>
      <c r="BG453" s="232">
        <f>IF(N453="zákl. přenesená",J453,0)</f>
        <v>0</v>
      </c>
      <c r="BH453" s="232">
        <f>IF(N453="sníž. přenesená",J453,0)</f>
        <v>0</v>
      </c>
      <c r="BI453" s="232">
        <f>IF(N453="nulová",J453,0)</f>
        <v>0</v>
      </c>
      <c r="BJ453" s="19" t="s">
        <v>80</v>
      </c>
      <c r="BK453" s="232">
        <f>ROUND(I453*H453,2)</f>
        <v>0</v>
      </c>
      <c r="BL453" s="19" t="s">
        <v>249</v>
      </c>
      <c r="BM453" s="231" t="s">
        <v>710</v>
      </c>
    </row>
    <row r="454" s="2" customFormat="1">
      <c r="A454" s="40"/>
      <c r="B454" s="41"/>
      <c r="C454" s="42"/>
      <c r="D454" s="233" t="s">
        <v>156</v>
      </c>
      <c r="E454" s="42"/>
      <c r="F454" s="234" t="s">
        <v>711</v>
      </c>
      <c r="G454" s="42"/>
      <c r="H454" s="42"/>
      <c r="I454" s="138"/>
      <c r="J454" s="42"/>
      <c r="K454" s="42"/>
      <c r="L454" s="46"/>
      <c r="M454" s="235"/>
      <c r="N454" s="236"/>
      <c r="O454" s="86"/>
      <c r="P454" s="86"/>
      <c r="Q454" s="86"/>
      <c r="R454" s="86"/>
      <c r="S454" s="86"/>
      <c r="T454" s="87"/>
      <c r="U454" s="40"/>
      <c r="V454" s="40"/>
      <c r="W454" s="40"/>
      <c r="X454" s="40"/>
      <c r="Y454" s="40"/>
      <c r="Z454" s="40"/>
      <c r="AA454" s="40"/>
      <c r="AB454" s="40"/>
      <c r="AC454" s="40"/>
      <c r="AD454" s="40"/>
      <c r="AE454" s="40"/>
      <c r="AT454" s="19" t="s">
        <v>156</v>
      </c>
      <c r="AU454" s="19" t="s">
        <v>82</v>
      </c>
    </row>
    <row r="455" s="13" customFormat="1">
      <c r="A455" s="13"/>
      <c r="B455" s="237"/>
      <c r="C455" s="238"/>
      <c r="D455" s="233" t="s">
        <v>158</v>
      </c>
      <c r="E455" s="239" t="s">
        <v>19</v>
      </c>
      <c r="F455" s="240" t="s">
        <v>267</v>
      </c>
      <c r="G455" s="238"/>
      <c r="H455" s="239" t="s">
        <v>19</v>
      </c>
      <c r="I455" s="241"/>
      <c r="J455" s="238"/>
      <c r="K455" s="238"/>
      <c r="L455" s="242"/>
      <c r="M455" s="243"/>
      <c r="N455" s="244"/>
      <c r="O455" s="244"/>
      <c r="P455" s="244"/>
      <c r="Q455" s="244"/>
      <c r="R455" s="244"/>
      <c r="S455" s="244"/>
      <c r="T455" s="245"/>
      <c r="U455" s="13"/>
      <c r="V455" s="13"/>
      <c r="W455" s="13"/>
      <c r="X455" s="13"/>
      <c r="Y455" s="13"/>
      <c r="Z455" s="13"/>
      <c r="AA455" s="13"/>
      <c r="AB455" s="13"/>
      <c r="AC455" s="13"/>
      <c r="AD455" s="13"/>
      <c r="AE455" s="13"/>
      <c r="AT455" s="246" t="s">
        <v>158</v>
      </c>
      <c r="AU455" s="246" t="s">
        <v>82</v>
      </c>
      <c r="AV455" s="13" t="s">
        <v>80</v>
      </c>
      <c r="AW455" s="13" t="s">
        <v>33</v>
      </c>
      <c r="AX455" s="13" t="s">
        <v>72</v>
      </c>
      <c r="AY455" s="246" t="s">
        <v>147</v>
      </c>
    </row>
    <row r="456" s="14" customFormat="1">
      <c r="A456" s="14"/>
      <c r="B456" s="247"/>
      <c r="C456" s="248"/>
      <c r="D456" s="233" t="s">
        <v>158</v>
      </c>
      <c r="E456" s="249" t="s">
        <v>19</v>
      </c>
      <c r="F456" s="250" t="s">
        <v>205</v>
      </c>
      <c r="G456" s="248"/>
      <c r="H456" s="251">
        <v>67</v>
      </c>
      <c r="I456" s="252"/>
      <c r="J456" s="248"/>
      <c r="K456" s="248"/>
      <c r="L456" s="253"/>
      <c r="M456" s="254"/>
      <c r="N456" s="255"/>
      <c r="O456" s="255"/>
      <c r="P456" s="255"/>
      <c r="Q456" s="255"/>
      <c r="R456" s="255"/>
      <c r="S456" s="255"/>
      <c r="T456" s="256"/>
      <c r="U456" s="14"/>
      <c r="V456" s="14"/>
      <c r="W456" s="14"/>
      <c r="X456" s="14"/>
      <c r="Y456" s="14"/>
      <c r="Z456" s="14"/>
      <c r="AA456" s="14"/>
      <c r="AB456" s="14"/>
      <c r="AC456" s="14"/>
      <c r="AD456" s="14"/>
      <c r="AE456" s="14"/>
      <c r="AT456" s="257" t="s">
        <v>158</v>
      </c>
      <c r="AU456" s="257" t="s">
        <v>82</v>
      </c>
      <c r="AV456" s="14" t="s">
        <v>82</v>
      </c>
      <c r="AW456" s="14" t="s">
        <v>33</v>
      </c>
      <c r="AX456" s="14" t="s">
        <v>80</v>
      </c>
      <c r="AY456" s="257" t="s">
        <v>147</v>
      </c>
    </row>
    <row r="457" s="2" customFormat="1" ht="16.5" customHeight="1">
      <c r="A457" s="40"/>
      <c r="B457" s="41"/>
      <c r="C457" s="280" t="s">
        <v>712</v>
      </c>
      <c r="D457" s="280" t="s">
        <v>250</v>
      </c>
      <c r="E457" s="281" t="s">
        <v>713</v>
      </c>
      <c r="F457" s="282" t="s">
        <v>714</v>
      </c>
      <c r="G457" s="283" t="s">
        <v>152</v>
      </c>
      <c r="H457" s="284">
        <v>70.349999999999994</v>
      </c>
      <c r="I457" s="285"/>
      <c r="J457" s="286">
        <f>ROUND(I457*H457,2)</f>
        <v>0</v>
      </c>
      <c r="K457" s="282" t="s">
        <v>153</v>
      </c>
      <c r="L457" s="287"/>
      <c r="M457" s="288" t="s">
        <v>19</v>
      </c>
      <c r="N457" s="289" t="s">
        <v>43</v>
      </c>
      <c r="O457" s="86"/>
      <c r="P457" s="229">
        <f>O457*H457</f>
        <v>0</v>
      </c>
      <c r="Q457" s="229">
        <v>0</v>
      </c>
      <c r="R457" s="229">
        <f>Q457*H457</f>
        <v>0</v>
      </c>
      <c r="S457" s="229">
        <v>0</v>
      </c>
      <c r="T457" s="230">
        <f>S457*H457</f>
        <v>0</v>
      </c>
      <c r="U457" s="40"/>
      <c r="V457" s="40"/>
      <c r="W457" s="40"/>
      <c r="X457" s="40"/>
      <c r="Y457" s="40"/>
      <c r="Z457" s="40"/>
      <c r="AA457" s="40"/>
      <c r="AB457" s="40"/>
      <c r="AC457" s="40"/>
      <c r="AD457" s="40"/>
      <c r="AE457" s="40"/>
      <c r="AR457" s="231" t="s">
        <v>329</v>
      </c>
      <c r="AT457" s="231" t="s">
        <v>250</v>
      </c>
      <c r="AU457" s="231" t="s">
        <v>82</v>
      </c>
      <c r="AY457" s="19" t="s">
        <v>147</v>
      </c>
      <c r="BE457" s="232">
        <f>IF(N457="základní",J457,0)</f>
        <v>0</v>
      </c>
      <c r="BF457" s="232">
        <f>IF(N457="snížená",J457,0)</f>
        <v>0</v>
      </c>
      <c r="BG457" s="232">
        <f>IF(N457="zákl. přenesená",J457,0)</f>
        <v>0</v>
      </c>
      <c r="BH457" s="232">
        <f>IF(N457="sníž. přenesená",J457,0)</f>
        <v>0</v>
      </c>
      <c r="BI457" s="232">
        <f>IF(N457="nulová",J457,0)</f>
        <v>0</v>
      </c>
      <c r="BJ457" s="19" t="s">
        <v>80</v>
      </c>
      <c r="BK457" s="232">
        <f>ROUND(I457*H457,2)</f>
        <v>0</v>
      </c>
      <c r="BL457" s="19" t="s">
        <v>249</v>
      </c>
      <c r="BM457" s="231" t="s">
        <v>715</v>
      </c>
    </row>
    <row r="458" s="14" customFormat="1">
      <c r="A458" s="14"/>
      <c r="B458" s="247"/>
      <c r="C458" s="248"/>
      <c r="D458" s="233" t="s">
        <v>158</v>
      </c>
      <c r="E458" s="248"/>
      <c r="F458" s="250" t="s">
        <v>716</v>
      </c>
      <c r="G458" s="248"/>
      <c r="H458" s="251">
        <v>70.349999999999994</v>
      </c>
      <c r="I458" s="252"/>
      <c r="J458" s="248"/>
      <c r="K458" s="248"/>
      <c r="L458" s="253"/>
      <c r="M458" s="254"/>
      <c r="N458" s="255"/>
      <c r="O458" s="255"/>
      <c r="P458" s="255"/>
      <c r="Q458" s="255"/>
      <c r="R458" s="255"/>
      <c r="S458" s="255"/>
      <c r="T458" s="256"/>
      <c r="U458" s="14"/>
      <c r="V458" s="14"/>
      <c r="W458" s="14"/>
      <c r="X458" s="14"/>
      <c r="Y458" s="14"/>
      <c r="Z458" s="14"/>
      <c r="AA458" s="14"/>
      <c r="AB458" s="14"/>
      <c r="AC458" s="14"/>
      <c r="AD458" s="14"/>
      <c r="AE458" s="14"/>
      <c r="AT458" s="257" t="s">
        <v>158</v>
      </c>
      <c r="AU458" s="257" t="s">
        <v>82</v>
      </c>
      <c r="AV458" s="14" t="s">
        <v>82</v>
      </c>
      <c r="AW458" s="14" t="s">
        <v>4</v>
      </c>
      <c r="AX458" s="14" t="s">
        <v>80</v>
      </c>
      <c r="AY458" s="257" t="s">
        <v>147</v>
      </c>
    </row>
    <row r="459" s="2" customFormat="1" ht="21.75" customHeight="1">
      <c r="A459" s="40"/>
      <c r="B459" s="41"/>
      <c r="C459" s="220" t="s">
        <v>717</v>
      </c>
      <c r="D459" s="220" t="s">
        <v>149</v>
      </c>
      <c r="E459" s="221" t="s">
        <v>718</v>
      </c>
      <c r="F459" s="222" t="s">
        <v>719</v>
      </c>
      <c r="G459" s="223" t="s">
        <v>152</v>
      </c>
      <c r="H459" s="224">
        <v>250</v>
      </c>
      <c r="I459" s="225"/>
      <c r="J459" s="226">
        <f>ROUND(I459*H459,2)</f>
        <v>0</v>
      </c>
      <c r="K459" s="222" t="s">
        <v>153</v>
      </c>
      <c r="L459" s="46"/>
      <c r="M459" s="227" t="s">
        <v>19</v>
      </c>
      <c r="N459" s="228" t="s">
        <v>43</v>
      </c>
      <c r="O459" s="86"/>
      <c r="P459" s="229">
        <f>O459*H459</f>
        <v>0</v>
      </c>
      <c r="Q459" s="229">
        <v>0</v>
      </c>
      <c r="R459" s="229">
        <f>Q459*H459</f>
        <v>0</v>
      </c>
      <c r="S459" s="229">
        <v>0</v>
      </c>
      <c r="T459" s="230">
        <f>S459*H459</f>
        <v>0</v>
      </c>
      <c r="U459" s="40"/>
      <c r="V459" s="40"/>
      <c r="W459" s="40"/>
      <c r="X459" s="40"/>
      <c r="Y459" s="40"/>
      <c r="Z459" s="40"/>
      <c r="AA459" s="40"/>
      <c r="AB459" s="40"/>
      <c r="AC459" s="40"/>
      <c r="AD459" s="40"/>
      <c r="AE459" s="40"/>
      <c r="AR459" s="231" t="s">
        <v>249</v>
      </c>
      <c r="AT459" s="231" t="s">
        <v>149</v>
      </c>
      <c r="AU459" s="231" t="s">
        <v>82</v>
      </c>
      <c r="AY459" s="19" t="s">
        <v>147</v>
      </c>
      <c r="BE459" s="232">
        <f>IF(N459="základní",J459,0)</f>
        <v>0</v>
      </c>
      <c r="BF459" s="232">
        <f>IF(N459="snížená",J459,0)</f>
        <v>0</v>
      </c>
      <c r="BG459" s="232">
        <f>IF(N459="zákl. přenesená",J459,0)</f>
        <v>0</v>
      </c>
      <c r="BH459" s="232">
        <f>IF(N459="sníž. přenesená",J459,0)</f>
        <v>0</v>
      </c>
      <c r="BI459" s="232">
        <f>IF(N459="nulová",J459,0)</f>
        <v>0</v>
      </c>
      <c r="BJ459" s="19" t="s">
        <v>80</v>
      </c>
      <c r="BK459" s="232">
        <f>ROUND(I459*H459,2)</f>
        <v>0</v>
      </c>
      <c r="BL459" s="19" t="s">
        <v>249</v>
      </c>
      <c r="BM459" s="231" t="s">
        <v>720</v>
      </c>
    </row>
    <row r="460" s="2" customFormat="1">
      <c r="A460" s="40"/>
      <c r="B460" s="41"/>
      <c r="C460" s="42"/>
      <c r="D460" s="233" t="s">
        <v>156</v>
      </c>
      <c r="E460" s="42"/>
      <c r="F460" s="234" t="s">
        <v>711</v>
      </c>
      <c r="G460" s="42"/>
      <c r="H460" s="42"/>
      <c r="I460" s="138"/>
      <c r="J460" s="42"/>
      <c r="K460" s="42"/>
      <c r="L460" s="46"/>
      <c r="M460" s="235"/>
      <c r="N460" s="236"/>
      <c r="O460" s="86"/>
      <c r="P460" s="86"/>
      <c r="Q460" s="86"/>
      <c r="R460" s="86"/>
      <c r="S460" s="86"/>
      <c r="T460" s="87"/>
      <c r="U460" s="40"/>
      <c r="V460" s="40"/>
      <c r="W460" s="40"/>
      <c r="X460" s="40"/>
      <c r="Y460" s="40"/>
      <c r="Z460" s="40"/>
      <c r="AA460" s="40"/>
      <c r="AB460" s="40"/>
      <c r="AC460" s="40"/>
      <c r="AD460" s="40"/>
      <c r="AE460" s="40"/>
      <c r="AT460" s="19" t="s">
        <v>156</v>
      </c>
      <c r="AU460" s="19" t="s">
        <v>82</v>
      </c>
    </row>
    <row r="461" s="13" customFormat="1">
      <c r="A461" s="13"/>
      <c r="B461" s="237"/>
      <c r="C461" s="238"/>
      <c r="D461" s="233" t="s">
        <v>158</v>
      </c>
      <c r="E461" s="239" t="s">
        <v>19</v>
      </c>
      <c r="F461" s="240" t="s">
        <v>721</v>
      </c>
      <c r="G461" s="238"/>
      <c r="H461" s="239" t="s">
        <v>19</v>
      </c>
      <c r="I461" s="241"/>
      <c r="J461" s="238"/>
      <c r="K461" s="238"/>
      <c r="L461" s="242"/>
      <c r="M461" s="243"/>
      <c r="N461" s="244"/>
      <c r="O461" s="244"/>
      <c r="P461" s="244"/>
      <c r="Q461" s="244"/>
      <c r="R461" s="244"/>
      <c r="S461" s="244"/>
      <c r="T461" s="245"/>
      <c r="U461" s="13"/>
      <c r="V461" s="13"/>
      <c r="W461" s="13"/>
      <c r="X461" s="13"/>
      <c r="Y461" s="13"/>
      <c r="Z461" s="13"/>
      <c r="AA461" s="13"/>
      <c r="AB461" s="13"/>
      <c r="AC461" s="13"/>
      <c r="AD461" s="13"/>
      <c r="AE461" s="13"/>
      <c r="AT461" s="246" t="s">
        <v>158</v>
      </c>
      <c r="AU461" s="246" t="s">
        <v>82</v>
      </c>
      <c r="AV461" s="13" t="s">
        <v>80</v>
      </c>
      <c r="AW461" s="13" t="s">
        <v>33</v>
      </c>
      <c r="AX461" s="13" t="s">
        <v>72</v>
      </c>
      <c r="AY461" s="246" t="s">
        <v>147</v>
      </c>
    </row>
    <row r="462" s="14" customFormat="1">
      <c r="A462" s="14"/>
      <c r="B462" s="247"/>
      <c r="C462" s="248"/>
      <c r="D462" s="233" t="s">
        <v>158</v>
      </c>
      <c r="E462" s="249" t="s">
        <v>19</v>
      </c>
      <c r="F462" s="250" t="s">
        <v>722</v>
      </c>
      <c r="G462" s="248"/>
      <c r="H462" s="251">
        <v>250</v>
      </c>
      <c r="I462" s="252"/>
      <c r="J462" s="248"/>
      <c r="K462" s="248"/>
      <c r="L462" s="253"/>
      <c r="M462" s="254"/>
      <c r="N462" s="255"/>
      <c r="O462" s="255"/>
      <c r="P462" s="255"/>
      <c r="Q462" s="255"/>
      <c r="R462" s="255"/>
      <c r="S462" s="255"/>
      <c r="T462" s="256"/>
      <c r="U462" s="14"/>
      <c r="V462" s="14"/>
      <c r="W462" s="14"/>
      <c r="X462" s="14"/>
      <c r="Y462" s="14"/>
      <c r="Z462" s="14"/>
      <c r="AA462" s="14"/>
      <c r="AB462" s="14"/>
      <c r="AC462" s="14"/>
      <c r="AD462" s="14"/>
      <c r="AE462" s="14"/>
      <c r="AT462" s="257" t="s">
        <v>158</v>
      </c>
      <c r="AU462" s="257" t="s">
        <v>82</v>
      </c>
      <c r="AV462" s="14" t="s">
        <v>82</v>
      </c>
      <c r="AW462" s="14" t="s">
        <v>33</v>
      </c>
      <c r="AX462" s="14" t="s">
        <v>80</v>
      </c>
      <c r="AY462" s="257" t="s">
        <v>147</v>
      </c>
    </row>
    <row r="463" s="2" customFormat="1" ht="16.5" customHeight="1">
      <c r="A463" s="40"/>
      <c r="B463" s="41"/>
      <c r="C463" s="280" t="s">
        <v>723</v>
      </c>
      <c r="D463" s="280" t="s">
        <v>250</v>
      </c>
      <c r="E463" s="281" t="s">
        <v>724</v>
      </c>
      <c r="F463" s="282" t="s">
        <v>725</v>
      </c>
      <c r="G463" s="283" t="s">
        <v>152</v>
      </c>
      <c r="H463" s="284">
        <v>262.5</v>
      </c>
      <c r="I463" s="285"/>
      <c r="J463" s="286">
        <f>ROUND(I463*H463,2)</f>
        <v>0</v>
      </c>
      <c r="K463" s="282" t="s">
        <v>153</v>
      </c>
      <c r="L463" s="287"/>
      <c r="M463" s="288" t="s">
        <v>19</v>
      </c>
      <c r="N463" s="289" t="s">
        <v>43</v>
      </c>
      <c r="O463" s="86"/>
      <c r="P463" s="229">
        <f>O463*H463</f>
        <v>0</v>
      </c>
      <c r="Q463" s="229">
        <v>0</v>
      </c>
      <c r="R463" s="229">
        <f>Q463*H463</f>
        <v>0</v>
      </c>
      <c r="S463" s="229">
        <v>0</v>
      </c>
      <c r="T463" s="230">
        <f>S463*H463</f>
        <v>0</v>
      </c>
      <c r="U463" s="40"/>
      <c r="V463" s="40"/>
      <c r="W463" s="40"/>
      <c r="X463" s="40"/>
      <c r="Y463" s="40"/>
      <c r="Z463" s="40"/>
      <c r="AA463" s="40"/>
      <c r="AB463" s="40"/>
      <c r="AC463" s="40"/>
      <c r="AD463" s="40"/>
      <c r="AE463" s="40"/>
      <c r="AR463" s="231" t="s">
        <v>329</v>
      </c>
      <c r="AT463" s="231" t="s">
        <v>250</v>
      </c>
      <c r="AU463" s="231" t="s">
        <v>82</v>
      </c>
      <c r="AY463" s="19" t="s">
        <v>147</v>
      </c>
      <c r="BE463" s="232">
        <f>IF(N463="základní",J463,0)</f>
        <v>0</v>
      </c>
      <c r="BF463" s="232">
        <f>IF(N463="snížená",J463,0)</f>
        <v>0</v>
      </c>
      <c r="BG463" s="232">
        <f>IF(N463="zákl. přenesená",J463,0)</f>
        <v>0</v>
      </c>
      <c r="BH463" s="232">
        <f>IF(N463="sníž. přenesená",J463,0)</f>
        <v>0</v>
      </c>
      <c r="BI463" s="232">
        <f>IF(N463="nulová",J463,0)</f>
        <v>0</v>
      </c>
      <c r="BJ463" s="19" t="s">
        <v>80</v>
      </c>
      <c r="BK463" s="232">
        <f>ROUND(I463*H463,2)</f>
        <v>0</v>
      </c>
      <c r="BL463" s="19" t="s">
        <v>249</v>
      </c>
      <c r="BM463" s="231" t="s">
        <v>726</v>
      </c>
    </row>
    <row r="464" s="14" customFormat="1">
      <c r="A464" s="14"/>
      <c r="B464" s="247"/>
      <c r="C464" s="248"/>
      <c r="D464" s="233" t="s">
        <v>158</v>
      </c>
      <c r="E464" s="248"/>
      <c r="F464" s="250" t="s">
        <v>727</v>
      </c>
      <c r="G464" s="248"/>
      <c r="H464" s="251">
        <v>262.5</v>
      </c>
      <c r="I464" s="252"/>
      <c r="J464" s="248"/>
      <c r="K464" s="248"/>
      <c r="L464" s="253"/>
      <c r="M464" s="254"/>
      <c r="N464" s="255"/>
      <c r="O464" s="255"/>
      <c r="P464" s="255"/>
      <c r="Q464" s="255"/>
      <c r="R464" s="255"/>
      <c r="S464" s="255"/>
      <c r="T464" s="256"/>
      <c r="U464" s="14"/>
      <c r="V464" s="14"/>
      <c r="W464" s="14"/>
      <c r="X464" s="14"/>
      <c r="Y464" s="14"/>
      <c r="Z464" s="14"/>
      <c r="AA464" s="14"/>
      <c r="AB464" s="14"/>
      <c r="AC464" s="14"/>
      <c r="AD464" s="14"/>
      <c r="AE464" s="14"/>
      <c r="AT464" s="257" t="s">
        <v>158</v>
      </c>
      <c r="AU464" s="257" t="s">
        <v>82</v>
      </c>
      <c r="AV464" s="14" t="s">
        <v>82</v>
      </c>
      <c r="AW464" s="14" t="s">
        <v>4</v>
      </c>
      <c r="AX464" s="14" t="s">
        <v>80</v>
      </c>
      <c r="AY464" s="257" t="s">
        <v>147</v>
      </c>
    </row>
    <row r="465" s="2" customFormat="1" ht="16.5" customHeight="1">
      <c r="A465" s="40"/>
      <c r="B465" s="41"/>
      <c r="C465" s="220" t="s">
        <v>728</v>
      </c>
      <c r="D465" s="220" t="s">
        <v>149</v>
      </c>
      <c r="E465" s="221" t="s">
        <v>729</v>
      </c>
      <c r="F465" s="222" t="s">
        <v>730</v>
      </c>
      <c r="G465" s="223" t="s">
        <v>152</v>
      </c>
      <c r="H465" s="224">
        <v>331.06200000000001</v>
      </c>
      <c r="I465" s="225"/>
      <c r="J465" s="226">
        <f>ROUND(I465*H465,2)</f>
        <v>0</v>
      </c>
      <c r="K465" s="222" t="s">
        <v>153</v>
      </c>
      <c r="L465" s="46"/>
      <c r="M465" s="227" t="s">
        <v>19</v>
      </c>
      <c r="N465" s="228" t="s">
        <v>43</v>
      </c>
      <c r="O465" s="86"/>
      <c r="P465" s="229">
        <f>O465*H465</f>
        <v>0</v>
      </c>
      <c r="Q465" s="229">
        <v>0.00020000000000000001</v>
      </c>
      <c r="R465" s="229">
        <f>Q465*H465</f>
        <v>0.066212400000000005</v>
      </c>
      <c r="S465" s="229">
        <v>0</v>
      </c>
      <c r="T465" s="230">
        <f>S465*H465</f>
        <v>0</v>
      </c>
      <c r="U465" s="40"/>
      <c r="V465" s="40"/>
      <c r="W465" s="40"/>
      <c r="X465" s="40"/>
      <c r="Y465" s="40"/>
      <c r="Z465" s="40"/>
      <c r="AA465" s="40"/>
      <c r="AB465" s="40"/>
      <c r="AC465" s="40"/>
      <c r="AD465" s="40"/>
      <c r="AE465" s="40"/>
      <c r="AR465" s="231" t="s">
        <v>249</v>
      </c>
      <c r="AT465" s="231" t="s">
        <v>149</v>
      </c>
      <c r="AU465" s="231" t="s">
        <v>82</v>
      </c>
      <c r="AY465" s="19" t="s">
        <v>147</v>
      </c>
      <c r="BE465" s="232">
        <f>IF(N465="základní",J465,0)</f>
        <v>0</v>
      </c>
      <c r="BF465" s="232">
        <f>IF(N465="snížená",J465,0)</f>
        <v>0</v>
      </c>
      <c r="BG465" s="232">
        <f>IF(N465="zákl. přenesená",J465,0)</f>
        <v>0</v>
      </c>
      <c r="BH465" s="232">
        <f>IF(N465="sníž. přenesená",J465,0)</f>
        <v>0</v>
      </c>
      <c r="BI465" s="232">
        <f>IF(N465="nulová",J465,0)</f>
        <v>0</v>
      </c>
      <c r="BJ465" s="19" t="s">
        <v>80</v>
      </c>
      <c r="BK465" s="232">
        <f>ROUND(I465*H465,2)</f>
        <v>0</v>
      </c>
      <c r="BL465" s="19" t="s">
        <v>249</v>
      </c>
      <c r="BM465" s="231" t="s">
        <v>731</v>
      </c>
    </row>
    <row r="466" s="14" customFormat="1">
      <c r="A466" s="14"/>
      <c r="B466" s="247"/>
      <c r="C466" s="248"/>
      <c r="D466" s="233" t="s">
        <v>158</v>
      </c>
      <c r="E466" s="249" t="s">
        <v>19</v>
      </c>
      <c r="F466" s="250" t="s">
        <v>732</v>
      </c>
      <c r="G466" s="248"/>
      <c r="H466" s="251">
        <v>67</v>
      </c>
      <c r="I466" s="252"/>
      <c r="J466" s="248"/>
      <c r="K466" s="248"/>
      <c r="L466" s="253"/>
      <c r="M466" s="254"/>
      <c r="N466" s="255"/>
      <c r="O466" s="255"/>
      <c r="P466" s="255"/>
      <c r="Q466" s="255"/>
      <c r="R466" s="255"/>
      <c r="S466" s="255"/>
      <c r="T466" s="256"/>
      <c r="U466" s="14"/>
      <c r="V466" s="14"/>
      <c r="W466" s="14"/>
      <c r="X466" s="14"/>
      <c r="Y466" s="14"/>
      <c r="Z466" s="14"/>
      <c r="AA466" s="14"/>
      <c r="AB466" s="14"/>
      <c r="AC466" s="14"/>
      <c r="AD466" s="14"/>
      <c r="AE466" s="14"/>
      <c r="AT466" s="257" t="s">
        <v>158</v>
      </c>
      <c r="AU466" s="257" t="s">
        <v>82</v>
      </c>
      <c r="AV466" s="14" t="s">
        <v>82</v>
      </c>
      <c r="AW466" s="14" t="s">
        <v>33</v>
      </c>
      <c r="AX466" s="14" t="s">
        <v>72</v>
      </c>
      <c r="AY466" s="257" t="s">
        <v>147</v>
      </c>
    </row>
    <row r="467" s="14" customFormat="1">
      <c r="A467" s="14"/>
      <c r="B467" s="247"/>
      <c r="C467" s="248"/>
      <c r="D467" s="233" t="s">
        <v>158</v>
      </c>
      <c r="E467" s="249" t="s">
        <v>19</v>
      </c>
      <c r="F467" s="250" t="s">
        <v>733</v>
      </c>
      <c r="G467" s="248"/>
      <c r="H467" s="251">
        <v>252.88999999999999</v>
      </c>
      <c r="I467" s="252"/>
      <c r="J467" s="248"/>
      <c r="K467" s="248"/>
      <c r="L467" s="253"/>
      <c r="M467" s="254"/>
      <c r="N467" s="255"/>
      <c r="O467" s="255"/>
      <c r="P467" s="255"/>
      <c r="Q467" s="255"/>
      <c r="R467" s="255"/>
      <c r="S467" s="255"/>
      <c r="T467" s="256"/>
      <c r="U467" s="14"/>
      <c r="V467" s="14"/>
      <c r="W467" s="14"/>
      <c r="X467" s="14"/>
      <c r="Y467" s="14"/>
      <c r="Z467" s="14"/>
      <c r="AA467" s="14"/>
      <c r="AB467" s="14"/>
      <c r="AC467" s="14"/>
      <c r="AD467" s="14"/>
      <c r="AE467" s="14"/>
      <c r="AT467" s="257" t="s">
        <v>158</v>
      </c>
      <c r="AU467" s="257" t="s">
        <v>82</v>
      </c>
      <c r="AV467" s="14" t="s">
        <v>82</v>
      </c>
      <c r="AW467" s="14" t="s">
        <v>33</v>
      </c>
      <c r="AX467" s="14" t="s">
        <v>72</v>
      </c>
      <c r="AY467" s="257" t="s">
        <v>147</v>
      </c>
    </row>
    <row r="468" s="14" customFormat="1">
      <c r="A468" s="14"/>
      <c r="B468" s="247"/>
      <c r="C468" s="248"/>
      <c r="D468" s="233" t="s">
        <v>158</v>
      </c>
      <c r="E468" s="249" t="s">
        <v>19</v>
      </c>
      <c r="F468" s="250" t="s">
        <v>734</v>
      </c>
      <c r="G468" s="248"/>
      <c r="H468" s="251">
        <v>11.172000000000001</v>
      </c>
      <c r="I468" s="252"/>
      <c r="J468" s="248"/>
      <c r="K468" s="248"/>
      <c r="L468" s="253"/>
      <c r="M468" s="254"/>
      <c r="N468" s="255"/>
      <c r="O468" s="255"/>
      <c r="P468" s="255"/>
      <c r="Q468" s="255"/>
      <c r="R468" s="255"/>
      <c r="S468" s="255"/>
      <c r="T468" s="256"/>
      <c r="U468" s="14"/>
      <c r="V468" s="14"/>
      <c r="W468" s="14"/>
      <c r="X468" s="14"/>
      <c r="Y468" s="14"/>
      <c r="Z468" s="14"/>
      <c r="AA468" s="14"/>
      <c r="AB468" s="14"/>
      <c r="AC468" s="14"/>
      <c r="AD468" s="14"/>
      <c r="AE468" s="14"/>
      <c r="AT468" s="257" t="s">
        <v>158</v>
      </c>
      <c r="AU468" s="257" t="s">
        <v>82</v>
      </c>
      <c r="AV468" s="14" t="s">
        <v>82</v>
      </c>
      <c r="AW468" s="14" t="s">
        <v>33</v>
      </c>
      <c r="AX468" s="14" t="s">
        <v>72</v>
      </c>
      <c r="AY468" s="257" t="s">
        <v>147</v>
      </c>
    </row>
    <row r="469" s="16" customFormat="1">
      <c r="A469" s="16"/>
      <c r="B469" s="269"/>
      <c r="C469" s="270"/>
      <c r="D469" s="233" t="s">
        <v>158</v>
      </c>
      <c r="E469" s="271" t="s">
        <v>19</v>
      </c>
      <c r="F469" s="272" t="s">
        <v>177</v>
      </c>
      <c r="G469" s="270"/>
      <c r="H469" s="273">
        <v>331.06200000000001</v>
      </c>
      <c r="I469" s="274"/>
      <c r="J469" s="270"/>
      <c r="K469" s="270"/>
      <c r="L469" s="275"/>
      <c r="M469" s="276"/>
      <c r="N469" s="277"/>
      <c r="O469" s="277"/>
      <c r="P469" s="277"/>
      <c r="Q469" s="277"/>
      <c r="R469" s="277"/>
      <c r="S469" s="277"/>
      <c r="T469" s="278"/>
      <c r="U469" s="16"/>
      <c r="V469" s="16"/>
      <c r="W469" s="16"/>
      <c r="X469" s="16"/>
      <c r="Y469" s="16"/>
      <c r="Z469" s="16"/>
      <c r="AA469" s="16"/>
      <c r="AB469" s="16"/>
      <c r="AC469" s="16"/>
      <c r="AD469" s="16"/>
      <c r="AE469" s="16"/>
      <c r="AT469" s="279" t="s">
        <v>158</v>
      </c>
      <c r="AU469" s="279" t="s">
        <v>82</v>
      </c>
      <c r="AV469" s="16" t="s">
        <v>154</v>
      </c>
      <c r="AW469" s="16" t="s">
        <v>33</v>
      </c>
      <c r="AX469" s="16" t="s">
        <v>80</v>
      </c>
      <c r="AY469" s="279" t="s">
        <v>147</v>
      </c>
    </row>
    <row r="470" s="2" customFormat="1" ht="21.75" customHeight="1">
      <c r="A470" s="40"/>
      <c r="B470" s="41"/>
      <c r="C470" s="220" t="s">
        <v>735</v>
      </c>
      <c r="D470" s="220" t="s">
        <v>149</v>
      </c>
      <c r="E470" s="221" t="s">
        <v>736</v>
      </c>
      <c r="F470" s="222" t="s">
        <v>737</v>
      </c>
      <c r="G470" s="223" t="s">
        <v>152</v>
      </c>
      <c r="H470" s="224">
        <v>71.893000000000001</v>
      </c>
      <c r="I470" s="225"/>
      <c r="J470" s="226">
        <f>ROUND(I470*H470,2)</f>
        <v>0</v>
      </c>
      <c r="K470" s="222" t="s">
        <v>153</v>
      </c>
      <c r="L470" s="46"/>
      <c r="M470" s="227" t="s">
        <v>19</v>
      </c>
      <c r="N470" s="228" t="s">
        <v>43</v>
      </c>
      <c r="O470" s="86"/>
      <c r="P470" s="229">
        <f>O470*H470</f>
        <v>0</v>
      </c>
      <c r="Q470" s="229">
        <v>0.00025999999999999998</v>
      </c>
      <c r="R470" s="229">
        <f>Q470*H470</f>
        <v>0.018692179999999999</v>
      </c>
      <c r="S470" s="229">
        <v>0</v>
      </c>
      <c r="T470" s="230">
        <f>S470*H470</f>
        <v>0</v>
      </c>
      <c r="U470" s="40"/>
      <c r="V470" s="40"/>
      <c r="W470" s="40"/>
      <c r="X470" s="40"/>
      <c r="Y470" s="40"/>
      <c r="Z470" s="40"/>
      <c r="AA470" s="40"/>
      <c r="AB470" s="40"/>
      <c r="AC470" s="40"/>
      <c r="AD470" s="40"/>
      <c r="AE470" s="40"/>
      <c r="AR470" s="231" t="s">
        <v>249</v>
      </c>
      <c r="AT470" s="231" t="s">
        <v>149</v>
      </c>
      <c r="AU470" s="231" t="s">
        <v>82</v>
      </c>
      <c r="AY470" s="19" t="s">
        <v>147</v>
      </c>
      <c r="BE470" s="232">
        <f>IF(N470="základní",J470,0)</f>
        <v>0</v>
      </c>
      <c r="BF470" s="232">
        <f>IF(N470="snížená",J470,0)</f>
        <v>0</v>
      </c>
      <c r="BG470" s="232">
        <f>IF(N470="zákl. přenesená",J470,0)</f>
        <v>0</v>
      </c>
      <c r="BH470" s="232">
        <f>IF(N470="sníž. přenesená",J470,0)</f>
        <v>0</v>
      </c>
      <c r="BI470" s="232">
        <f>IF(N470="nulová",J470,0)</f>
        <v>0</v>
      </c>
      <c r="BJ470" s="19" t="s">
        <v>80</v>
      </c>
      <c r="BK470" s="232">
        <f>ROUND(I470*H470,2)</f>
        <v>0</v>
      </c>
      <c r="BL470" s="19" t="s">
        <v>249</v>
      </c>
      <c r="BM470" s="231" t="s">
        <v>738</v>
      </c>
    </row>
    <row r="471" s="2" customFormat="1">
      <c r="A471" s="40"/>
      <c r="B471" s="41"/>
      <c r="C471" s="42"/>
      <c r="D471" s="233" t="s">
        <v>345</v>
      </c>
      <c r="E471" s="42"/>
      <c r="F471" s="234" t="s">
        <v>739</v>
      </c>
      <c r="G471" s="42"/>
      <c r="H471" s="42"/>
      <c r="I471" s="138"/>
      <c r="J471" s="42"/>
      <c r="K471" s="42"/>
      <c r="L471" s="46"/>
      <c r="M471" s="235"/>
      <c r="N471" s="236"/>
      <c r="O471" s="86"/>
      <c r="P471" s="86"/>
      <c r="Q471" s="86"/>
      <c r="R471" s="86"/>
      <c r="S471" s="86"/>
      <c r="T471" s="87"/>
      <c r="U471" s="40"/>
      <c r="V471" s="40"/>
      <c r="W471" s="40"/>
      <c r="X471" s="40"/>
      <c r="Y471" s="40"/>
      <c r="Z471" s="40"/>
      <c r="AA471" s="40"/>
      <c r="AB471" s="40"/>
      <c r="AC471" s="40"/>
      <c r="AD471" s="40"/>
      <c r="AE471" s="40"/>
      <c r="AT471" s="19" t="s">
        <v>345</v>
      </c>
      <c r="AU471" s="19" t="s">
        <v>82</v>
      </c>
    </row>
    <row r="472" s="14" customFormat="1">
      <c r="A472" s="14"/>
      <c r="B472" s="247"/>
      <c r="C472" s="248"/>
      <c r="D472" s="233" t="s">
        <v>158</v>
      </c>
      <c r="E472" s="249" t="s">
        <v>19</v>
      </c>
      <c r="F472" s="250" t="s">
        <v>740</v>
      </c>
      <c r="G472" s="248"/>
      <c r="H472" s="251">
        <v>22.609999999999999</v>
      </c>
      <c r="I472" s="252"/>
      <c r="J472" s="248"/>
      <c r="K472" s="248"/>
      <c r="L472" s="253"/>
      <c r="M472" s="254"/>
      <c r="N472" s="255"/>
      <c r="O472" s="255"/>
      <c r="P472" s="255"/>
      <c r="Q472" s="255"/>
      <c r="R472" s="255"/>
      <c r="S472" s="255"/>
      <c r="T472" s="256"/>
      <c r="U472" s="14"/>
      <c r="V472" s="14"/>
      <c r="W472" s="14"/>
      <c r="X472" s="14"/>
      <c r="Y472" s="14"/>
      <c r="Z472" s="14"/>
      <c r="AA472" s="14"/>
      <c r="AB472" s="14"/>
      <c r="AC472" s="14"/>
      <c r="AD472" s="14"/>
      <c r="AE472" s="14"/>
      <c r="AT472" s="257" t="s">
        <v>158</v>
      </c>
      <c r="AU472" s="257" t="s">
        <v>82</v>
      </c>
      <c r="AV472" s="14" t="s">
        <v>82</v>
      </c>
      <c r="AW472" s="14" t="s">
        <v>33</v>
      </c>
      <c r="AX472" s="14" t="s">
        <v>72</v>
      </c>
      <c r="AY472" s="257" t="s">
        <v>147</v>
      </c>
    </row>
    <row r="473" s="14" customFormat="1">
      <c r="A473" s="14"/>
      <c r="B473" s="247"/>
      <c r="C473" s="248"/>
      <c r="D473" s="233" t="s">
        <v>158</v>
      </c>
      <c r="E473" s="249" t="s">
        <v>19</v>
      </c>
      <c r="F473" s="250" t="s">
        <v>741</v>
      </c>
      <c r="G473" s="248"/>
      <c r="H473" s="251">
        <v>15.555</v>
      </c>
      <c r="I473" s="252"/>
      <c r="J473" s="248"/>
      <c r="K473" s="248"/>
      <c r="L473" s="253"/>
      <c r="M473" s="254"/>
      <c r="N473" s="255"/>
      <c r="O473" s="255"/>
      <c r="P473" s="255"/>
      <c r="Q473" s="255"/>
      <c r="R473" s="255"/>
      <c r="S473" s="255"/>
      <c r="T473" s="256"/>
      <c r="U473" s="14"/>
      <c r="V473" s="14"/>
      <c r="W473" s="14"/>
      <c r="X473" s="14"/>
      <c r="Y473" s="14"/>
      <c r="Z473" s="14"/>
      <c r="AA473" s="14"/>
      <c r="AB473" s="14"/>
      <c r="AC473" s="14"/>
      <c r="AD473" s="14"/>
      <c r="AE473" s="14"/>
      <c r="AT473" s="257" t="s">
        <v>158</v>
      </c>
      <c r="AU473" s="257" t="s">
        <v>82</v>
      </c>
      <c r="AV473" s="14" t="s">
        <v>82</v>
      </c>
      <c r="AW473" s="14" t="s">
        <v>33</v>
      </c>
      <c r="AX473" s="14" t="s">
        <v>72</v>
      </c>
      <c r="AY473" s="257" t="s">
        <v>147</v>
      </c>
    </row>
    <row r="474" s="14" customFormat="1">
      <c r="A474" s="14"/>
      <c r="B474" s="247"/>
      <c r="C474" s="248"/>
      <c r="D474" s="233" t="s">
        <v>158</v>
      </c>
      <c r="E474" s="249" t="s">
        <v>19</v>
      </c>
      <c r="F474" s="250" t="s">
        <v>742</v>
      </c>
      <c r="G474" s="248"/>
      <c r="H474" s="251">
        <v>33.728000000000002</v>
      </c>
      <c r="I474" s="252"/>
      <c r="J474" s="248"/>
      <c r="K474" s="248"/>
      <c r="L474" s="253"/>
      <c r="M474" s="254"/>
      <c r="N474" s="255"/>
      <c r="O474" s="255"/>
      <c r="P474" s="255"/>
      <c r="Q474" s="255"/>
      <c r="R474" s="255"/>
      <c r="S474" s="255"/>
      <c r="T474" s="256"/>
      <c r="U474" s="14"/>
      <c r="V474" s="14"/>
      <c r="W474" s="14"/>
      <c r="X474" s="14"/>
      <c r="Y474" s="14"/>
      <c r="Z474" s="14"/>
      <c r="AA474" s="14"/>
      <c r="AB474" s="14"/>
      <c r="AC474" s="14"/>
      <c r="AD474" s="14"/>
      <c r="AE474" s="14"/>
      <c r="AT474" s="257" t="s">
        <v>158</v>
      </c>
      <c r="AU474" s="257" t="s">
        <v>82</v>
      </c>
      <c r="AV474" s="14" t="s">
        <v>82</v>
      </c>
      <c r="AW474" s="14" t="s">
        <v>33</v>
      </c>
      <c r="AX474" s="14" t="s">
        <v>72</v>
      </c>
      <c r="AY474" s="257" t="s">
        <v>147</v>
      </c>
    </row>
    <row r="475" s="16" customFormat="1">
      <c r="A475" s="16"/>
      <c r="B475" s="269"/>
      <c r="C475" s="270"/>
      <c r="D475" s="233" t="s">
        <v>158</v>
      </c>
      <c r="E475" s="271" t="s">
        <v>19</v>
      </c>
      <c r="F475" s="272" t="s">
        <v>177</v>
      </c>
      <c r="G475" s="270"/>
      <c r="H475" s="273">
        <v>71.893000000000001</v>
      </c>
      <c r="I475" s="274"/>
      <c r="J475" s="270"/>
      <c r="K475" s="270"/>
      <c r="L475" s="275"/>
      <c r="M475" s="276"/>
      <c r="N475" s="277"/>
      <c r="O475" s="277"/>
      <c r="P475" s="277"/>
      <c r="Q475" s="277"/>
      <c r="R475" s="277"/>
      <c r="S475" s="277"/>
      <c r="T475" s="278"/>
      <c r="U475" s="16"/>
      <c r="V475" s="16"/>
      <c r="W475" s="16"/>
      <c r="X475" s="16"/>
      <c r="Y475" s="16"/>
      <c r="Z475" s="16"/>
      <c r="AA475" s="16"/>
      <c r="AB475" s="16"/>
      <c r="AC475" s="16"/>
      <c r="AD475" s="16"/>
      <c r="AE475" s="16"/>
      <c r="AT475" s="279" t="s">
        <v>158</v>
      </c>
      <c r="AU475" s="279" t="s">
        <v>82</v>
      </c>
      <c r="AV475" s="16" t="s">
        <v>154</v>
      </c>
      <c r="AW475" s="16" t="s">
        <v>33</v>
      </c>
      <c r="AX475" s="16" t="s">
        <v>80</v>
      </c>
      <c r="AY475" s="279" t="s">
        <v>147</v>
      </c>
    </row>
    <row r="476" s="2" customFormat="1" ht="21.75" customHeight="1">
      <c r="A476" s="40"/>
      <c r="B476" s="41"/>
      <c r="C476" s="220" t="s">
        <v>743</v>
      </c>
      <c r="D476" s="220" t="s">
        <v>149</v>
      </c>
      <c r="E476" s="221" t="s">
        <v>744</v>
      </c>
      <c r="F476" s="222" t="s">
        <v>745</v>
      </c>
      <c r="G476" s="223" t="s">
        <v>152</v>
      </c>
      <c r="H476" s="224">
        <v>259.16899999999998</v>
      </c>
      <c r="I476" s="225"/>
      <c r="J476" s="226">
        <f>ROUND(I476*H476,2)</f>
        <v>0</v>
      </c>
      <c r="K476" s="222" t="s">
        <v>153</v>
      </c>
      <c r="L476" s="46"/>
      <c r="M476" s="227" t="s">
        <v>19</v>
      </c>
      <c r="N476" s="228" t="s">
        <v>43</v>
      </c>
      <c r="O476" s="86"/>
      <c r="P476" s="229">
        <f>O476*H476</f>
        <v>0</v>
      </c>
      <c r="Q476" s="229">
        <v>0.00017000000000000001</v>
      </c>
      <c r="R476" s="229">
        <f>Q476*H476</f>
        <v>0.044058729999999997</v>
      </c>
      <c r="S476" s="229">
        <v>0</v>
      </c>
      <c r="T476" s="230">
        <f>S476*H476</f>
        <v>0</v>
      </c>
      <c r="U476" s="40"/>
      <c r="V476" s="40"/>
      <c r="W476" s="40"/>
      <c r="X476" s="40"/>
      <c r="Y476" s="40"/>
      <c r="Z476" s="40"/>
      <c r="AA476" s="40"/>
      <c r="AB476" s="40"/>
      <c r="AC476" s="40"/>
      <c r="AD476" s="40"/>
      <c r="AE476" s="40"/>
      <c r="AR476" s="231" t="s">
        <v>249</v>
      </c>
      <c r="AT476" s="231" t="s">
        <v>149</v>
      </c>
      <c r="AU476" s="231" t="s">
        <v>82</v>
      </c>
      <c r="AY476" s="19" t="s">
        <v>147</v>
      </c>
      <c r="BE476" s="232">
        <f>IF(N476="základní",J476,0)</f>
        <v>0</v>
      </c>
      <c r="BF476" s="232">
        <f>IF(N476="snížená",J476,0)</f>
        <v>0</v>
      </c>
      <c r="BG476" s="232">
        <f>IF(N476="zákl. přenesená",J476,0)</f>
        <v>0</v>
      </c>
      <c r="BH476" s="232">
        <f>IF(N476="sníž. přenesená",J476,0)</f>
        <v>0</v>
      </c>
      <c r="BI476" s="232">
        <f>IF(N476="nulová",J476,0)</f>
        <v>0</v>
      </c>
      <c r="BJ476" s="19" t="s">
        <v>80</v>
      </c>
      <c r="BK476" s="232">
        <f>ROUND(I476*H476,2)</f>
        <v>0</v>
      </c>
      <c r="BL476" s="19" t="s">
        <v>249</v>
      </c>
      <c r="BM476" s="231" t="s">
        <v>746</v>
      </c>
    </row>
    <row r="477" s="14" customFormat="1">
      <c r="A477" s="14"/>
      <c r="B477" s="247"/>
      <c r="C477" s="248"/>
      <c r="D477" s="233" t="s">
        <v>158</v>
      </c>
      <c r="E477" s="249" t="s">
        <v>19</v>
      </c>
      <c r="F477" s="250" t="s">
        <v>732</v>
      </c>
      <c r="G477" s="248"/>
      <c r="H477" s="251">
        <v>67</v>
      </c>
      <c r="I477" s="252"/>
      <c r="J477" s="248"/>
      <c r="K477" s="248"/>
      <c r="L477" s="253"/>
      <c r="M477" s="254"/>
      <c r="N477" s="255"/>
      <c r="O477" s="255"/>
      <c r="P477" s="255"/>
      <c r="Q477" s="255"/>
      <c r="R477" s="255"/>
      <c r="S477" s="255"/>
      <c r="T477" s="256"/>
      <c r="U477" s="14"/>
      <c r="V477" s="14"/>
      <c r="W477" s="14"/>
      <c r="X477" s="14"/>
      <c r="Y477" s="14"/>
      <c r="Z477" s="14"/>
      <c r="AA477" s="14"/>
      <c r="AB477" s="14"/>
      <c r="AC477" s="14"/>
      <c r="AD477" s="14"/>
      <c r="AE477" s="14"/>
      <c r="AT477" s="257" t="s">
        <v>158</v>
      </c>
      <c r="AU477" s="257" t="s">
        <v>82</v>
      </c>
      <c r="AV477" s="14" t="s">
        <v>82</v>
      </c>
      <c r="AW477" s="14" t="s">
        <v>33</v>
      </c>
      <c r="AX477" s="14" t="s">
        <v>72</v>
      </c>
      <c r="AY477" s="257" t="s">
        <v>147</v>
      </c>
    </row>
    <row r="478" s="14" customFormat="1">
      <c r="A478" s="14"/>
      <c r="B478" s="247"/>
      <c r="C478" s="248"/>
      <c r="D478" s="233" t="s">
        <v>158</v>
      </c>
      <c r="E478" s="249" t="s">
        <v>19</v>
      </c>
      <c r="F478" s="250" t="s">
        <v>733</v>
      </c>
      <c r="G478" s="248"/>
      <c r="H478" s="251">
        <v>252.88999999999999</v>
      </c>
      <c r="I478" s="252"/>
      <c r="J478" s="248"/>
      <c r="K478" s="248"/>
      <c r="L478" s="253"/>
      <c r="M478" s="254"/>
      <c r="N478" s="255"/>
      <c r="O478" s="255"/>
      <c r="P478" s="255"/>
      <c r="Q478" s="255"/>
      <c r="R478" s="255"/>
      <c r="S478" s="255"/>
      <c r="T478" s="256"/>
      <c r="U478" s="14"/>
      <c r="V478" s="14"/>
      <c r="W478" s="14"/>
      <c r="X478" s="14"/>
      <c r="Y478" s="14"/>
      <c r="Z478" s="14"/>
      <c r="AA478" s="14"/>
      <c r="AB478" s="14"/>
      <c r="AC478" s="14"/>
      <c r="AD478" s="14"/>
      <c r="AE478" s="14"/>
      <c r="AT478" s="257" t="s">
        <v>158</v>
      </c>
      <c r="AU478" s="257" t="s">
        <v>82</v>
      </c>
      <c r="AV478" s="14" t="s">
        <v>82</v>
      </c>
      <c r="AW478" s="14" t="s">
        <v>33</v>
      </c>
      <c r="AX478" s="14" t="s">
        <v>72</v>
      </c>
      <c r="AY478" s="257" t="s">
        <v>147</v>
      </c>
    </row>
    <row r="479" s="14" customFormat="1">
      <c r="A479" s="14"/>
      <c r="B479" s="247"/>
      <c r="C479" s="248"/>
      <c r="D479" s="233" t="s">
        <v>158</v>
      </c>
      <c r="E479" s="249" t="s">
        <v>19</v>
      </c>
      <c r="F479" s="250" t="s">
        <v>734</v>
      </c>
      <c r="G479" s="248"/>
      <c r="H479" s="251">
        <v>11.172000000000001</v>
      </c>
      <c r="I479" s="252"/>
      <c r="J479" s="248"/>
      <c r="K479" s="248"/>
      <c r="L479" s="253"/>
      <c r="M479" s="254"/>
      <c r="N479" s="255"/>
      <c r="O479" s="255"/>
      <c r="P479" s="255"/>
      <c r="Q479" s="255"/>
      <c r="R479" s="255"/>
      <c r="S479" s="255"/>
      <c r="T479" s="256"/>
      <c r="U479" s="14"/>
      <c r="V479" s="14"/>
      <c r="W479" s="14"/>
      <c r="X479" s="14"/>
      <c r="Y479" s="14"/>
      <c r="Z479" s="14"/>
      <c r="AA479" s="14"/>
      <c r="AB479" s="14"/>
      <c r="AC479" s="14"/>
      <c r="AD479" s="14"/>
      <c r="AE479" s="14"/>
      <c r="AT479" s="257" t="s">
        <v>158</v>
      </c>
      <c r="AU479" s="257" t="s">
        <v>82</v>
      </c>
      <c r="AV479" s="14" t="s">
        <v>82</v>
      </c>
      <c r="AW479" s="14" t="s">
        <v>33</v>
      </c>
      <c r="AX479" s="14" t="s">
        <v>72</v>
      </c>
      <c r="AY479" s="257" t="s">
        <v>147</v>
      </c>
    </row>
    <row r="480" s="14" customFormat="1">
      <c r="A480" s="14"/>
      <c r="B480" s="247"/>
      <c r="C480" s="248"/>
      <c r="D480" s="233" t="s">
        <v>158</v>
      </c>
      <c r="E480" s="249" t="s">
        <v>19</v>
      </c>
      <c r="F480" s="250" t="s">
        <v>747</v>
      </c>
      <c r="G480" s="248"/>
      <c r="H480" s="251">
        <v>-71.893000000000001</v>
      </c>
      <c r="I480" s="252"/>
      <c r="J480" s="248"/>
      <c r="K480" s="248"/>
      <c r="L480" s="253"/>
      <c r="M480" s="254"/>
      <c r="N480" s="255"/>
      <c r="O480" s="255"/>
      <c r="P480" s="255"/>
      <c r="Q480" s="255"/>
      <c r="R480" s="255"/>
      <c r="S480" s="255"/>
      <c r="T480" s="256"/>
      <c r="U480" s="14"/>
      <c r="V480" s="14"/>
      <c r="W480" s="14"/>
      <c r="X480" s="14"/>
      <c r="Y480" s="14"/>
      <c r="Z480" s="14"/>
      <c r="AA480" s="14"/>
      <c r="AB480" s="14"/>
      <c r="AC480" s="14"/>
      <c r="AD480" s="14"/>
      <c r="AE480" s="14"/>
      <c r="AT480" s="257" t="s">
        <v>158</v>
      </c>
      <c r="AU480" s="257" t="s">
        <v>82</v>
      </c>
      <c r="AV480" s="14" t="s">
        <v>82</v>
      </c>
      <c r="AW480" s="14" t="s">
        <v>33</v>
      </c>
      <c r="AX480" s="14" t="s">
        <v>72</v>
      </c>
      <c r="AY480" s="257" t="s">
        <v>147</v>
      </c>
    </row>
    <row r="481" s="16" customFormat="1">
      <c r="A481" s="16"/>
      <c r="B481" s="269"/>
      <c r="C481" s="270"/>
      <c r="D481" s="233" t="s">
        <v>158</v>
      </c>
      <c r="E481" s="271" t="s">
        <v>19</v>
      </c>
      <c r="F481" s="272" t="s">
        <v>177</v>
      </c>
      <c r="G481" s="270"/>
      <c r="H481" s="273">
        <v>259.16899999999998</v>
      </c>
      <c r="I481" s="274"/>
      <c r="J481" s="270"/>
      <c r="K481" s="270"/>
      <c r="L481" s="275"/>
      <c r="M481" s="290"/>
      <c r="N481" s="291"/>
      <c r="O481" s="291"/>
      <c r="P481" s="291"/>
      <c r="Q481" s="291"/>
      <c r="R481" s="291"/>
      <c r="S481" s="291"/>
      <c r="T481" s="292"/>
      <c r="U481" s="16"/>
      <c r="V481" s="16"/>
      <c r="W481" s="16"/>
      <c r="X481" s="16"/>
      <c r="Y481" s="16"/>
      <c r="Z481" s="16"/>
      <c r="AA481" s="16"/>
      <c r="AB481" s="16"/>
      <c r="AC481" s="16"/>
      <c r="AD481" s="16"/>
      <c r="AE481" s="16"/>
      <c r="AT481" s="279" t="s">
        <v>158</v>
      </c>
      <c r="AU481" s="279" t="s">
        <v>82</v>
      </c>
      <c r="AV481" s="16" t="s">
        <v>154</v>
      </c>
      <c r="AW481" s="16" t="s">
        <v>33</v>
      </c>
      <c r="AX481" s="16" t="s">
        <v>80</v>
      </c>
      <c r="AY481" s="279" t="s">
        <v>147</v>
      </c>
    </row>
    <row r="482" s="2" customFormat="1" ht="6.96" customHeight="1">
      <c r="A482" s="40"/>
      <c r="B482" s="61"/>
      <c r="C482" s="62"/>
      <c r="D482" s="62"/>
      <c r="E482" s="62"/>
      <c r="F482" s="62"/>
      <c r="G482" s="62"/>
      <c r="H482" s="62"/>
      <c r="I482" s="168"/>
      <c r="J482" s="62"/>
      <c r="K482" s="62"/>
      <c r="L482" s="46"/>
      <c r="M482" s="40"/>
      <c r="O482" s="40"/>
      <c r="P482" s="40"/>
      <c r="Q482" s="40"/>
      <c r="R482" s="40"/>
      <c r="S482" s="40"/>
      <c r="T482" s="40"/>
      <c r="U482" s="40"/>
      <c r="V482" s="40"/>
      <c r="W482" s="40"/>
      <c r="X482" s="40"/>
      <c r="Y482" s="40"/>
      <c r="Z482" s="40"/>
      <c r="AA482" s="40"/>
      <c r="AB482" s="40"/>
      <c r="AC482" s="40"/>
      <c r="AD482" s="40"/>
      <c r="AE482" s="40"/>
    </row>
  </sheetData>
  <sheetProtection sheet="1" autoFilter="0" formatColumns="0" formatRows="0" objects="1" scenarios="1" spinCount="100000" saltValue="kmBs/miIFYNpD/iIxBobWE21U+RGjIbwymmrnA8DIzEUXkWdvHFmNL1AsUlnx0FMlOM1kayTltzmZYWoJJjcyA==" hashValue="sY1FOkwfgbJ1vX3cg/xWraLdgjiaBc4IX+pezxw6jcHmXjG5LGXvhCs1TqUOUJB58XERzFY1IXyHBRNCKqr1oQ==" algorithmName="SHA-512" password="CC35"/>
  <autoFilter ref="C96:K481"/>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85</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748</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ROUND(J83,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ROUND((SUM(BE83:BE126)),  2)</f>
        <v>0</v>
      </c>
      <c r="G33" s="40"/>
      <c r="H33" s="40"/>
      <c r="I33" s="157">
        <v>0.20999999999999999</v>
      </c>
      <c r="J33" s="156">
        <f>ROUND(((SUM(BE83:BE126))*I33),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ROUND((SUM(BF83:BF126)),  2)</f>
        <v>0</v>
      </c>
      <c r="G34" s="40"/>
      <c r="H34" s="40"/>
      <c r="I34" s="157">
        <v>0.14999999999999999</v>
      </c>
      <c r="J34" s="156">
        <f>ROUND(((SUM(BF83:BF126))*I34),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ROUND((SUM(BG83:BG126)),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ROUND((SUM(BH83:BH126)),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ROUND((SUM(BI83:BI126)),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11 - Ostatní prvky</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J83</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121</v>
      </c>
      <c r="E60" s="181"/>
      <c r="F60" s="181"/>
      <c r="G60" s="181"/>
      <c r="H60" s="181"/>
      <c r="I60" s="182"/>
      <c r="J60" s="183">
        <f>J84</f>
        <v>0</v>
      </c>
      <c r="K60" s="179"/>
      <c r="L60" s="184"/>
      <c r="S60" s="9"/>
      <c r="T60" s="9"/>
      <c r="U60" s="9"/>
      <c r="V60" s="9"/>
      <c r="W60" s="9"/>
      <c r="X60" s="9"/>
      <c r="Y60" s="9"/>
      <c r="Z60" s="9"/>
      <c r="AA60" s="9"/>
      <c r="AB60" s="9"/>
      <c r="AC60" s="9"/>
      <c r="AD60" s="9"/>
      <c r="AE60" s="9"/>
    </row>
    <row r="61" s="10" customFormat="1" ht="19.92" customHeight="1">
      <c r="A61" s="10"/>
      <c r="B61" s="185"/>
      <c r="C61" s="186"/>
      <c r="D61" s="187" t="s">
        <v>124</v>
      </c>
      <c r="E61" s="188"/>
      <c r="F61" s="188"/>
      <c r="G61" s="188"/>
      <c r="H61" s="188"/>
      <c r="I61" s="189"/>
      <c r="J61" s="190">
        <f>J85</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126</v>
      </c>
      <c r="E62" s="188"/>
      <c r="F62" s="188"/>
      <c r="G62" s="188"/>
      <c r="H62" s="188"/>
      <c r="I62" s="189"/>
      <c r="J62" s="190">
        <f>J93</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129</v>
      </c>
      <c r="E63" s="188"/>
      <c r="F63" s="188"/>
      <c r="G63" s="188"/>
      <c r="H63" s="188"/>
      <c r="I63" s="189"/>
      <c r="J63" s="190">
        <f>J113</f>
        <v>0</v>
      </c>
      <c r="K63" s="186"/>
      <c r="L63" s="191"/>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138"/>
      <c r="J64" s="42"/>
      <c r="K64" s="42"/>
      <c r="L64" s="139"/>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168"/>
      <c r="J65" s="62"/>
      <c r="K65" s="62"/>
      <c r="L65" s="139"/>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171"/>
      <c r="J69" s="64"/>
      <c r="K69" s="64"/>
      <c r="L69" s="139"/>
      <c r="S69" s="40"/>
      <c r="T69" s="40"/>
      <c r="U69" s="40"/>
      <c r="V69" s="40"/>
      <c r="W69" s="40"/>
      <c r="X69" s="40"/>
      <c r="Y69" s="40"/>
      <c r="Z69" s="40"/>
      <c r="AA69" s="40"/>
      <c r="AB69" s="40"/>
      <c r="AC69" s="40"/>
      <c r="AD69" s="40"/>
      <c r="AE69" s="40"/>
    </row>
    <row r="70" s="2" customFormat="1" ht="24.96" customHeight="1">
      <c r="A70" s="40"/>
      <c r="B70" s="41"/>
      <c r="C70" s="25" t="s">
        <v>132</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172" t="str">
        <f>E7</f>
        <v>Stavební úpravy MŠ Sendražice</v>
      </c>
      <c r="F73" s="34"/>
      <c r="G73" s="34"/>
      <c r="H73" s="34"/>
      <c r="I73" s="138"/>
      <c r="J73" s="42"/>
      <c r="K73" s="42"/>
      <c r="L73" s="139"/>
      <c r="S73" s="40"/>
      <c r="T73" s="40"/>
      <c r="U73" s="40"/>
      <c r="V73" s="40"/>
      <c r="W73" s="40"/>
      <c r="X73" s="40"/>
      <c r="Y73" s="40"/>
      <c r="Z73" s="40"/>
      <c r="AA73" s="40"/>
      <c r="AB73" s="40"/>
      <c r="AC73" s="40"/>
      <c r="AD73" s="40"/>
      <c r="AE73" s="40"/>
    </row>
    <row r="74" s="2" customFormat="1" ht="12" customHeight="1">
      <c r="A74" s="40"/>
      <c r="B74" s="41"/>
      <c r="C74" s="34" t="s">
        <v>108</v>
      </c>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6.5" customHeight="1">
      <c r="A75" s="40"/>
      <c r="B75" s="41"/>
      <c r="C75" s="42"/>
      <c r="D75" s="42"/>
      <c r="E75" s="71" t="str">
        <f>E9</f>
        <v>11 - Ostatní prvky</v>
      </c>
      <c r="F75" s="42"/>
      <c r="G75" s="42"/>
      <c r="H75" s="42"/>
      <c r="I75" s="138"/>
      <c r="J75" s="42"/>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parc. č. st 600</v>
      </c>
      <c r="G77" s="42"/>
      <c r="H77" s="42"/>
      <c r="I77" s="142" t="s">
        <v>23</v>
      </c>
      <c r="J77" s="74" t="str">
        <f>IF(J12="","",J12)</f>
        <v>12. 5. 2020</v>
      </c>
      <c r="K77" s="42"/>
      <c r="L77" s="13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15.15" customHeight="1">
      <c r="A79" s="40"/>
      <c r="B79" s="41"/>
      <c r="C79" s="34" t="s">
        <v>25</v>
      </c>
      <c r="D79" s="42"/>
      <c r="E79" s="42"/>
      <c r="F79" s="29" t="str">
        <f>E15</f>
        <v>Město Kolín</v>
      </c>
      <c r="G79" s="42"/>
      <c r="H79" s="42"/>
      <c r="I79" s="142" t="s">
        <v>31</v>
      </c>
      <c r="J79" s="38" t="str">
        <f>E21</f>
        <v>Revitali s.r.o.</v>
      </c>
      <c r="K79" s="42"/>
      <c r="L79" s="139"/>
      <c r="S79" s="40"/>
      <c r="T79" s="40"/>
      <c r="U79" s="40"/>
      <c r="V79" s="40"/>
      <c r="W79" s="40"/>
      <c r="X79" s="40"/>
      <c r="Y79" s="40"/>
      <c r="Z79" s="40"/>
      <c r="AA79" s="40"/>
      <c r="AB79" s="40"/>
      <c r="AC79" s="40"/>
      <c r="AD79" s="40"/>
      <c r="AE79" s="40"/>
    </row>
    <row r="80" s="2" customFormat="1" ht="15.15" customHeight="1">
      <c r="A80" s="40"/>
      <c r="B80" s="41"/>
      <c r="C80" s="34" t="s">
        <v>29</v>
      </c>
      <c r="D80" s="42"/>
      <c r="E80" s="42"/>
      <c r="F80" s="29" t="str">
        <f>IF(E18="","",E18)</f>
        <v>Vyplň údaj</v>
      </c>
      <c r="G80" s="42"/>
      <c r="H80" s="42"/>
      <c r="I80" s="142" t="s">
        <v>34</v>
      </c>
      <c r="J80" s="38" t="str">
        <f>E24</f>
        <v xml:space="preserve"> </v>
      </c>
      <c r="K80" s="42"/>
      <c r="L80" s="139"/>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138"/>
      <c r="J81" s="42"/>
      <c r="K81" s="42"/>
      <c r="L81" s="139"/>
      <c r="S81" s="40"/>
      <c r="T81" s="40"/>
      <c r="U81" s="40"/>
      <c r="V81" s="40"/>
      <c r="W81" s="40"/>
      <c r="X81" s="40"/>
      <c r="Y81" s="40"/>
      <c r="Z81" s="40"/>
      <c r="AA81" s="40"/>
      <c r="AB81" s="40"/>
      <c r="AC81" s="40"/>
      <c r="AD81" s="40"/>
      <c r="AE81" s="40"/>
    </row>
    <row r="82" s="11" customFormat="1" ht="29.28" customHeight="1">
      <c r="A82" s="192"/>
      <c r="B82" s="193"/>
      <c r="C82" s="194" t="s">
        <v>133</v>
      </c>
      <c r="D82" s="195" t="s">
        <v>57</v>
      </c>
      <c r="E82" s="195" t="s">
        <v>53</v>
      </c>
      <c r="F82" s="195" t="s">
        <v>54</v>
      </c>
      <c r="G82" s="195" t="s">
        <v>134</v>
      </c>
      <c r="H82" s="195" t="s">
        <v>135</v>
      </c>
      <c r="I82" s="196" t="s">
        <v>136</v>
      </c>
      <c r="J82" s="195" t="s">
        <v>112</v>
      </c>
      <c r="K82" s="197" t="s">
        <v>137</v>
      </c>
      <c r="L82" s="198"/>
      <c r="M82" s="94" t="s">
        <v>19</v>
      </c>
      <c r="N82" s="95" t="s">
        <v>42</v>
      </c>
      <c r="O82" s="95" t="s">
        <v>138</v>
      </c>
      <c r="P82" s="95" t="s">
        <v>139</v>
      </c>
      <c r="Q82" s="95" t="s">
        <v>140</v>
      </c>
      <c r="R82" s="95" t="s">
        <v>141</v>
      </c>
      <c r="S82" s="95" t="s">
        <v>142</v>
      </c>
      <c r="T82" s="96" t="s">
        <v>143</v>
      </c>
      <c r="U82" s="192"/>
      <c r="V82" s="192"/>
      <c r="W82" s="192"/>
      <c r="X82" s="192"/>
      <c r="Y82" s="192"/>
      <c r="Z82" s="192"/>
      <c r="AA82" s="192"/>
      <c r="AB82" s="192"/>
      <c r="AC82" s="192"/>
      <c r="AD82" s="192"/>
      <c r="AE82" s="192"/>
    </row>
    <row r="83" s="2" customFormat="1" ht="22.8" customHeight="1">
      <c r="A83" s="40"/>
      <c r="B83" s="41"/>
      <c r="C83" s="101" t="s">
        <v>144</v>
      </c>
      <c r="D83" s="42"/>
      <c r="E83" s="42"/>
      <c r="F83" s="42"/>
      <c r="G83" s="42"/>
      <c r="H83" s="42"/>
      <c r="I83" s="138"/>
      <c r="J83" s="199">
        <f>BK83</f>
        <v>0</v>
      </c>
      <c r="K83" s="42"/>
      <c r="L83" s="46"/>
      <c r="M83" s="97"/>
      <c r="N83" s="200"/>
      <c r="O83" s="98"/>
      <c r="P83" s="201">
        <f>P84</f>
        <v>0</v>
      </c>
      <c r="Q83" s="98"/>
      <c r="R83" s="201">
        <f>R84</f>
        <v>0.28019788000000007</v>
      </c>
      <c r="S83" s="98"/>
      <c r="T83" s="202">
        <f>T84</f>
        <v>0</v>
      </c>
      <c r="U83" s="40"/>
      <c r="V83" s="40"/>
      <c r="W83" s="40"/>
      <c r="X83" s="40"/>
      <c r="Y83" s="40"/>
      <c r="Z83" s="40"/>
      <c r="AA83" s="40"/>
      <c r="AB83" s="40"/>
      <c r="AC83" s="40"/>
      <c r="AD83" s="40"/>
      <c r="AE83" s="40"/>
      <c r="AT83" s="19" t="s">
        <v>71</v>
      </c>
      <c r="AU83" s="19" t="s">
        <v>113</v>
      </c>
      <c r="BK83" s="203">
        <f>BK84</f>
        <v>0</v>
      </c>
    </row>
    <row r="84" s="12" customFormat="1" ht="25.92" customHeight="1">
      <c r="A84" s="12"/>
      <c r="B84" s="204"/>
      <c r="C84" s="205"/>
      <c r="D84" s="206" t="s">
        <v>71</v>
      </c>
      <c r="E84" s="207" t="s">
        <v>380</v>
      </c>
      <c r="F84" s="207" t="s">
        <v>381</v>
      </c>
      <c r="G84" s="205"/>
      <c r="H84" s="205"/>
      <c r="I84" s="208"/>
      <c r="J84" s="209">
        <f>BK84</f>
        <v>0</v>
      </c>
      <c r="K84" s="205"/>
      <c r="L84" s="210"/>
      <c r="M84" s="211"/>
      <c r="N84" s="212"/>
      <c r="O84" s="212"/>
      <c r="P84" s="213">
        <f>P85+P93+P113</f>
        <v>0</v>
      </c>
      <c r="Q84" s="212"/>
      <c r="R84" s="213">
        <f>R85+R93+R113</f>
        <v>0.28019788000000007</v>
      </c>
      <c r="S84" s="212"/>
      <c r="T84" s="214">
        <f>T85+T93+T113</f>
        <v>0</v>
      </c>
      <c r="U84" s="12"/>
      <c r="V84" s="12"/>
      <c r="W84" s="12"/>
      <c r="X84" s="12"/>
      <c r="Y84" s="12"/>
      <c r="Z84" s="12"/>
      <c r="AA84" s="12"/>
      <c r="AB84" s="12"/>
      <c r="AC84" s="12"/>
      <c r="AD84" s="12"/>
      <c r="AE84" s="12"/>
      <c r="AR84" s="215" t="s">
        <v>82</v>
      </c>
      <c r="AT84" s="216" t="s">
        <v>71</v>
      </c>
      <c r="AU84" s="216" t="s">
        <v>72</v>
      </c>
      <c r="AY84" s="215" t="s">
        <v>147</v>
      </c>
      <c r="BK84" s="217">
        <f>BK85+BK93+BK113</f>
        <v>0</v>
      </c>
    </row>
    <row r="85" s="12" customFormat="1" ht="22.8" customHeight="1">
      <c r="A85" s="12"/>
      <c r="B85" s="204"/>
      <c r="C85" s="205"/>
      <c r="D85" s="206" t="s">
        <v>71</v>
      </c>
      <c r="E85" s="218" t="s">
        <v>394</v>
      </c>
      <c r="F85" s="218" t="s">
        <v>395</v>
      </c>
      <c r="G85" s="205"/>
      <c r="H85" s="205"/>
      <c r="I85" s="208"/>
      <c r="J85" s="219">
        <f>BK85</f>
        <v>0</v>
      </c>
      <c r="K85" s="205"/>
      <c r="L85" s="210"/>
      <c r="M85" s="211"/>
      <c r="N85" s="212"/>
      <c r="O85" s="212"/>
      <c r="P85" s="213">
        <f>SUM(P86:P92)</f>
        <v>0</v>
      </c>
      <c r="Q85" s="212"/>
      <c r="R85" s="213">
        <f>SUM(R86:R92)</f>
        <v>0.006239999999999999</v>
      </c>
      <c r="S85" s="212"/>
      <c r="T85" s="214">
        <f>SUM(T86:T92)</f>
        <v>0</v>
      </c>
      <c r="U85" s="12"/>
      <c r="V85" s="12"/>
      <c r="W85" s="12"/>
      <c r="X85" s="12"/>
      <c r="Y85" s="12"/>
      <c r="Z85" s="12"/>
      <c r="AA85" s="12"/>
      <c r="AB85" s="12"/>
      <c r="AC85" s="12"/>
      <c r="AD85" s="12"/>
      <c r="AE85" s="12"/>
      <c r="AR85" s="215" t="s">
        <v>82</v>
      </c>
      <c r="AT85" s="216" t="s">
        <v>71</v>
      </c>
      <c r="AU85" s="216" t="s">
        <v>80</v>
      </c>
      <c r="AY85" s="215" t="s">
        <v>147</v>
      </c>
      <c r="BK85" s="217">
        <f>SUM(BK86:BK92)</f>
        <v>0</v>
      </c>
    </row>
    <row r="86" s="2" customFormat="1" ht="21.75" customHeight="1">
      <c r="A86" s="40"/>
      <c r="B86" s="41"/>
      <c r="C86" s="220" t="s">
        <v>211</v>
      </c>
      <c r="D86" s="220" t="s">
        <v>149</v>
      </c>
      <c r="E86" s="221" t="s">
        <v>749</v>
      </c>
      <c r="F86" s="222" t="s">
        <v>750</v>
      </c>
      <c r="G86" s="223" t="s">
        <v>180</v>
      </c>
      <c r="H86" s="224">
        <v>4</v>
      </c>
      <c r="I86" s="225"/>
      <c r="J86" s="226">
        <f>ROUND(I86*H86,2)</f>
        <v>0</v>
      </c>
      <c r="K86" s="222" t="s">
        <v>153</v>
      </c>
      <c r="L86" s="46"/>
      <c r="M86" s="227" t="s">
        <v>19</v>
      </c>
      <c r="N86" s="228" t="s">
        <v>43</v>
      </c>
      <c r="O86" s="86"/>
      <c r="P86" s="229">
        <f>O86*H86</f>
        <v>0</v>
      </c>
      <c r="Q86" s="229">
        <v>0.00051999999999999995</v>
      </c>
      <c r="R86" s="229">
        <f>Q86*H86</f>
        <v>0.0020799999999999998</v>
      </c>
      <c r="S86" s="229">
        <v>0</v>
      </c>
      <c r="T86" s="230">
        <f>S86*H86</f>
        <v>0</v>
      </c>
      <c r="U86" s="40"/>
      <c r="V86" s="40"/>
      <c r="W86" s="40"/>
      <c r="X86" s="40"/>
      <c r="Y86" s="40"/>
      <c r="Z86" s="40"/>
      <c r="AA86" s="40"/>
      <c r="AB86" s="40"/>
      <c r="AC86" s="40"/>
      <c r="AD86" s="40"/>
      <c r="AE86" s="40"/>
      <c r="AR86" s="231" t="s">
        <v>249</v>
      </c>
      <c r="AT86" s="231" t="s">
        <v>149</v>
      </c>
      <c r="AU86" s="231" t="s">
        <v>82</v>
      </c>
      <c r="AY86" s="19" t="s">
        <v>147</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249</v>
      </c>
      <c r="BM86" s="231" t="s">
        <v>751</v>
      </c>
    </row>
    <row r="87" s="2" customFormat="1" ht="21.75" customHeight="1">
      <c r="A87" s="40"/>
      <c r="B87" s="41"/>
      <c r="C87" s="220" t="s">
        <v>83</v>
      </c>
      <c r="D87" s="220" t="s">
        <v>149</v>
      </c>
      <c r="E87" s="221" t="s">
        <v>752</v>
      </c>
      <c r="F87" s="222" t="s">
        <v>753</v>
      </c>
      <c r="G87" s="223" t="s">
        <v>180</v>
      </c>
      <c r="H87" s="224">
        <v>4</v>
      </c>
      <c r="I87" s="225"/>
      <c r="J87" s="226">
        <f>ROUND(I87*H87,2)</f>
        <v>0</v>
      </c>
      <c r="K87" s="222" t="s">
        <v>153</v>
      </c>
      <c r="L87" s="46"/>
      <c r="M87" s="227" t="s">
        <v>19</v>
      </c>
      <c r="N87" s="228" t="s">
        <v>43</v>
      </c>
      <c r="O87" s="86"/>
      <c r="P87" s="229">
        <f>O87*H87</f>
        <v>0</v>
      </c>
      <c r="Q87" s="229">
        <v>0.00051999999999999995</v>
      </c>
      <c r="R87" s="229">
        <f>Q87*H87</f>
        <v>0.0020799999999999998</v>
      </c>
      <c r="S87" s="229">
        <v>0</v>
      </c>
      <c r="T87" s="230">
        <f>S87*H87</f>
        <v>0</v>
      </c>
      <c r="U87" s="40"/>
      <c r="V87" s="40"/>
      <c r="W87" s="40"/>
      <c r="X87" s="40"/>
      <c r="Y87" s="40"/>
      <c r="Z87" s="40"/>
      <c r="AA87" s="40"/>
      <c r="AB87" s="40"/>
      <c r="AC87" s="40"/>
      <c r="AD87" s="40"/>
      <c r="AE87" s="40"/>
      <c r="AR87" s="231" t="s">
        <v>249</v>
      </c>
      <c r="AT87" s="231" t="s">
        <v>149</v>
      </c>
      <c r="AU87" s="231" t="s">
        <v>82</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249</v>
      </c>
      <c r="BM87" s="231" t="s">
        <v>754</v>
      </c>
    </row>
    <row r="88" s="2" customFormat="1" ht="21.75" customHeight="1">
      <c r="A88" s="40"/>
      <c r="B88" s="41"/>
      <c r="C88" s="220" t="s">
        <v>217</v>
      </c>
      <c r="D88" s="220" t="s">
        <v>149</v>
      </c>
      <c r="E88" s="221" t="s">
        <v>755</v>
      </c>
      <c r="F88" s="222" t="s">
        <v>756</v>
      </c>
      <c r="G88" s="223" t="s">
        <v>180</v>
      </c>
      <c r="H88" s="224">
        <v>4</v>
      </c>
      <c r="I88" s="225"/>
      <c r="J88" s="226">
        <f>ROUND(I88*H88,2)</f>
        <v>0</v>
      </c>
      <c r="K88" s="222" t="s">
        <v>153</v>
      </c>
      <c r="L88" s="46"/>
      <c r="M88" s="227" t="s">
        <v>19</v>
      </c>
      <c r="N88" s="228" t="s">
        <v>43</v>
      </c>
      <c r="O88" s="86"/>
      <c r="P88" s="229">
        <f>O88*H88</f>
        <v>0</v>
      </c>
      <c r="Q88" s="229">
        <v>0.00051999999999999995</v>
      </c>
      <c r="R88" s="229">
        <f>Q88*H88</f>
        <v>0.0020799999999999998</v>
      </c>
      <c r="S88" s="229">
        <v>0</v>
      </c>
      <c r="T88" s="230">
        <f>S88*H88</f>
        <v>0</v>
      </c>
      <c r="U88" s="40"/>
      <c r="V88" s="40"/>
      <c r="W88" s="40"/>
      <c r="X88" s="40"/>
      <c r="Y88" s="40"/>
      <c r="Z88" s="40"/>
      <c r="AA88" s="40"/>
      <c r="AB88" s="40"/>
      <c r="AC88" s="40"/>
      <c r="AD88" s="40"/>
      <c r="AE88" s="40"/>
      <c r="AR88" s="231" t="s">
        <v>249</v>
      </c>
      <c r="AT88" s="231" t="s">
        <v>149</v>
      </c>
      <c r="AU88" s="231" t="s">
        <v>82</v>
      </c>
      <c r="AY88" s="19" t="s">
        <v>147</v>
      </c>
      <c r="BE88" s="232">
        <f>IF(N88="základní",J88,0)</f>
        <v>0</v>
      </c>
      <c r="BF88" s="232">
        <f>IF(N88="snížená",J88,0)</f>
        <v>0</v>
      </c>
      <c r="BG88" s="232">
        <f>IF(N88="zákl. přenesená",J88,0)</f>
        <v>0</v>
      </c>
      <c r="BH88" s="232">
        <f>IF(N88="sníž. přenesená",J88,0)</f>
        <v>0</v>
      </c>
      <c r="BI88" s="232">
        <f>IF(N88="nulová",J88,0)</f>
        <v>0</v>
      </c>
      <c r="BJ88" s="19" t="s">
        <v>80</v>
      </c>
      <c r="BK88" s="232">
        <f>ROUND(I88*H88,2)</f>
        <v>0</v>
      </c>
      <c r="BL88" s="19" t="s">
        <v>249</v>
      </c>
      <c r="BM88" s="231" t="s">
        <v>757</v>
      </c>
    </row>
    <row r="89" s="2" customFormat="1" ht="21.75" customHeight="1">
      <c r="A89" s="40"/>
      <c r="B89" s="41"/>
      <c r="C89" s="220" t="s">
        <v>86</v>
      </c>
      <c r="D89" s="220" t="s">
        <v>149</v>
      </c>
      <c r="E89" s="221" t="s">
        <v>426</v>
      </c>
      <c r="F89" s="222" t="s">
        <v>427</v>
      </c>
      <c r="G89" s="223" t="s">
        <v>186</v>
      </c>
      <c r="H89" s="224">
        <v>0.0060000000000000001</v>
      </c>
      <c r="I89" s="225"/>
      <c r="J89" s="226">
        <f>ROUND(I89*H89,2)</f>
        <v>0</v>
      </c>
      <c r="K89" s="222" t="s">
        <v>153</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249</v>
      </c>
      <c r="AT89" s="231" t="s">
        <v>149</v>
      </c>
      <c r="AU89" s="231" t="s">
        <v>82</v>
      </c>
      <c r="AY89" s="19" t="s">
        <v>147</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249</v>
      </c>
      <c r="BM89" s="231" t="s">
        <v>758</v>
      </c>
    </row>
    <row r="90" s="2" customFormat="1">
      <c r="A90" s="40"/>
      <c r="B90" s="41"/>
      <c r="C90" s="42"/>
      <c r="D90" s="233" t="s">
        <v>156</v>
      </c>
      <c r="E90" s="42"/>
      <c r="F90" s="234" t="s">
        <v>429</v>
      </c>
      <c r="G90" s="42"/>
      <c r="H90" s="42"/>
      <c r="I90" s="138"/>
      <c r="J90" s="42"/>
      <c r="K90" s="42"/>
      <c r="L90" s="46"/>
      <c r="M90" s="235"/>
      <c r="N90" s="236"/>
      <c r="O90" s="86"/>
      <c r="P90" s="86"/>
      <c r="Q90" s="86"/>
      <c r="R90" s="86"/>
      <c r="S90" s="86"/>
      <c r="T90" s="87"/>
      <c r="U90" s="40"/>
      <c r="V90" s="40"/>
      <c r="W90" s="40"/>
      <c r="X90" s="40"/>
      <c r="Y90" s="40"/>
      <c r="Z90" s="40"/>
      <c r="AA90" s="40"/>
      <c r="AB90" s="40"/>
      <c r="AC90" s="40"/>
      <c r="AD90" s="40"/>
      <c r="AE90" s="40"/>
      <c r="AT90" s="19" t="s">
        <v>156</v>
      </c>
      <c r="AU90" s="19" t="s">
        <v>82</v>
      </c>
    </row>
    <row r="91" s="2" customFormat="1" ht="21.75" customHeight="1">
      <c r="A91" s="40"/>
      <c r="B91" s="41"/>
      <c r="C91" s="220" t="s">
        <v>228</v>
      </c>
      <c r="D91" s="220" t="s">
        <v>149</v>
      </c>
      <c r="E91" s="221" t="s">
        <v>431</v>
      </c>
      <c r="F91" s="222" t="s">
        <v>432</v>
      </c>
      <c r="G91" s="223" t="s">
        <v>186</v>
      </c>
      <c r="H91" s="224">
        <v>0.0060000000000000001</v>
      </c>
      <c r="I91" s="225"/>
      <c r="J91" s="226">
        <f>ROUND(I91*H91,2)</f>
        <v>0</v>
      </c>
      <c r="K91" s="222" t="s">
        <v>153</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249</v>
      </c>
      <c r="AT91" s="231" t="s">
        <v>149</v>
      </c>
      <c r="AU91" s="231" t="s">
        <v>82</v>
      </c>
      <c r="AY91" s="19" t="s">
        <v>147</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249</v>
      </c>
      <c r="BM91" s="231" t="s">
        <v>759</v>
      </c>
    </row>
    <row r="92" s="2" customFormat="1">
      <c r="A92" s="40"/>
      <c r="B92" s="41"/>
      <c r="C92" s="42"/>
      <c r="D92" s="233" t="s">
        <v>156</v>
      </c>
      <c r="E92" s="42"/>
      <c r="F92" s="234" t="s">
        <v>429</v>
      </c>
      <c r="G92" s="42"/>
      <c r="H92" s="42"/>
      <c r="I92" s="138"/>
      <c r="J92" s="42"/>
      <c r="K92" s="42"/>
      <c r="L92" s="46"/>
      <c r="M92" s="235"/>
      <c r="N92" s="236"/>
      <c r="O92" s="86"/>
      <c r="P92" s="86"/>
      <c r="Q92" s="86"/>
      <c r="R92" s="86"/>
      <c r="S92" s="86"/>
      <c r="T92" s="87"/>
      <c r="U92" s="40"/>
      <c r="V92" s="40"/>
      <c r="W92" s="40"/>
      <c r="X92" s="40"/>
      <c r="Y92" s="40"/>
      <c r="Z92" s="40"/>
      <c r="AA92" s="40"/>
      <c r="AB92" s="40"/>
      <c r="AC92" s="40"/>
      <c r="AD92" s="40"/>
      <c r="AE92" s="40"/>
      <c r="AT92" s="19" t="s">
        <v>156</v>
      </c>
      <c r="AU92" s="19" t="s">
        <v>82</v>
      </c>
    </row>
    <row r="93" s="12" customFormat="1" ht="22.8" customHeight="1">
      <c r="A93" s="12"/>
      <c r="B93" s="204"/>
      <c r="C93" s="205"/>
      <c r="D93" s="206" t="s">
        <v>71</v>
      </c>
      <c r="E93" s="218" t="s">
        <v>448</v>
      </c>
      <c r="F93" s="218" t="s">
        <v>449</v>
      </c>
      <c r="G93" s="205"/>
      <c r="H93" s="205"/>
      <c r="I93" s="208"/>
      <c r="J93" s="219">
        <f>BK93</f>
        <v>0</v>
      </c>
      <c r="K93" s="205"/>
      <c r="L93" s="210"/>
      <c r="M93" s="211"/>
      <c r="N93" s="212"/>
      <c r="O93" s="212"/>
      <c r="P93" s="213">
        <f>SUM(P94:P112)</f>
        <v>0</v>
      </c>
      <c r="Q93" s="212"/>
      <c r="R93" s="213">
        <f>SUM(R94:R112)</f>
        <v>0.25776668000000003</v>
      </c>
      <c r="S93" s="212"/>
      <c r="T93" s="214">
        <f>SUM(T94:T112)</f>
        <v>0</v>
      </c>
      <c r="U93" s="12"/>
      <c r="V93" s="12"/>
      <c r="W93" s="12"/>
      <c r="X93" s="12"/>
      <c r="Y93" s="12"/>
      <c r="Z93" s="12"/>
      <c r="AA93" s="12"/>
      <c r="AB93" s="12"/>
      <c r="AC93" s="12"/>
      <c r="AD93" s="12"/>
      <c r="AE93" s="12"/>
      <c r="AR93" s="215" t="s">
        <v>82</v>
      </c>
      <c r="AT93" s="216" t="s">
        <v>71</v>
      </c>
      <c r="AU93" s="216" t="s">
        <v>80</v>
      </c>
      <c r="AY93" s="215" t="s">
        <v>147</v>
      </c>
      <c r="BK93" s="217">
        <f>SUM(BK94:BK112)</f>
        <v>0</v>
      </c>
    </row>
    <row r="94" s="2" customFormat="1" ht="21.75" customHeight="1">
      <c r="A94" s="40"/>
      <c r="B94" s="41"/>
      <c r="C94" s="220" t="s">
        <v>249</v>
      </c>
      <c r="D94" s="220" t="s">
        <v>149</v>
      </c>
      <c r="E94" s="221" t="s">
        <v>760</v>
      </c>
      <c r="F94" s="222" t="s">
        <v>761</v>
      </c>
      <c r="G94" s="223" t="s">
        <v>220</v>
      </c>
      <c r="H94" s="224">
        <v>1</v>
      </c>
      <c r="I94" s="225"/>
      <c r="J94" s="226">
        <f>ROUND(I94*H94,2)</f>
        <v>0</v>
      </c>
      <c r="K94" s="222" t="s">
        <v>153</v>
      </c>
      <c r="L94" s="46"/>
      <c r="M94" s="227" t="s">
        <v>19</v>
      </c>
      <c r="N94" s="228" t="s">
        <v>43</v>
      </c>
      <c r="O94" s="86"/>
      <c r="P94" s="229">
        <f>O94*H94</f>
        <v>0</v>
      </c>
      <c r="Q94" s="229">
        <v>6.9999999999999994E-05</v>
      </c>
      <c r="R94" s="229">
        <f>Q94*H94</f>
        <v>6.9999999999999994E-05</v>
      </c>
      <c r="S94" s="229">
        <v>0</v>
      </c>
      <c r="T94" s="230">
        <f>S94*H94</f>
        <v>0</v>
      </c>
      <c r="U94" s="40"/>
      <c r="V94" s="40"/>
      <c r="W94" s="40"/>
      <c r="X94" s="40"/>
      <c r="Y94" s="40"/>
      <c r="Z94" s="40"/>
      <c r="AA94" s="40"/>
      <c r="AB94" s="40"/>
      <c r="AC94" s="40"/>
      <c r="AD94" s="40"/>
      <c r="AE94" s="40"/>
      <c r="AR94" s="231" t="s">
        <v>249</v>
      </c>
      <c r="AT94" s="231" t="s">
        <v>149</v>
      </c>
      <c r="AU94" s="231" t="s">
        <v>82</v>
      </c>
      <c r="AY94" s="19" t="s">
        <v>147</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249</v>
      </c>
      <c r="BM94" s="231" t="s">
        <v>762</v>
      </c>
    </row>
    <row r="95" s="2" customFormat="1">
      <c r="A95" s="40"/>
      <c r="B95" s="41"/>
      <c r="C95" s="42"/>
      <c r="D95" s="233" t="s">
        <v>156</v>
      </c>
      <c r="E95" s="42"/>
      <c r="F95" s="234" t="s">
        <v>763</v>
      </c>
      <c r="G95" s="42"/>
      <c r="H95" s="42"/>
      <c r="I95" s="138"/>
      <c r="J95" s="42"/>
      <c r="K95" s="42"/>
      <c r="L95" s="46"/>
      <c r="M95" s="235"/>
      <c r="N95" s="236"/>
      <c r="O95" s="86"/>
      <c r="P95" s="86"/>
      <c r="Q95" s="86"/>
      <c r="R95" s="86"/>
      <c r="S95" s="86"/>
      <c r="T95" s="87"/>
      <c r="U95" s="40"/>
      <c r="V95" s="40"/>
      <c r="W95" s="40"/>
      <c r="X95" s="40"/>
      <c r="Y95" s="40"/>
      <c r="Z95" s="40"/>
      <c r="AA95" s="40"/>
      <c r="AB95" s="40"/>
      <c r="AC95" s="40"/>
      <c r="AD95" s="40"/>
      <c r="AE95" s="40"/>
      <c r="AT95" s="19" t="s">
        <v>156</v>
      </c>
      <c r="AU95" s="19" t="s">
        <v>82</v>
      </c>
    </row>
    <row r="96" s="13" customFormat="1">
      <c r="A96" s="13"/>
      <c r="B96" s="237"/>
      <c r="C96" s="238"/>
      <c r="D96" s="233" t="s">
        <v>158</v>
      </c>
      <c r="E96" s="239" t="s">
        <v>19</v>
      </c>
      <c r="F96" s="240" t="s">
        <v>764</v>
      </c>
      <c r="G96" s="238"/>
      <c r="H96" s="239" t="s">
        <v>19</v>
      </c>
      <c r="I96" s="241"/>
      <c r="J96" s="238"/>
      <c r="K96" s="238"/>
      <c r="L96" s="242"/>
      <c r="M96" s="243"/>
      <c r="N96" s="244"/>
      <c r="O96" s="244"/>
      <c r="P96" s="244"/>
      <c r="Q96" s="244"/>
      <c r="R96" s="244"/>
      <c r="S96" s="244"/>
      <c r="T96" s="245"/>
      <c r="U96" s="13"/>
      <c r="V96" s="13"/>
      <c r="W96" s="13"/>
      <c r="X96" s="13"/>
      <c r="Y96" s="13"/>
      <c r="Z96" s="13"/>
      <c r="AA96" s="13"/>
      <c r="AB96" s="13"/>
      <c r="AC96" s="13"/>
      <c r="AD96" s="13"/>
      <c r="AE96" s="13"/>
      <c r="AT96" s="246" t="s">
        <v>158</v>
      </c>
      <c r="AU96" s="246" t="s">
        <v>82</v>
      </c>
      <c r="AV96" s="13" t="s">
        <v>80</v>
      </c>
      <c r="AW96" s="13" t="s">
        <v>33</v>
      </c>
      <c r="AX96" s="13" t="s">
        <v>72</v>
      </c>
      <c r="AY96" s="246" t="s">
        <v>147</v>
      </c>
    </row>
    <row r="97" s="14" customFormat="1">
      <c r="A97" s="14"/>
      <c r="B97" s="247"/>
      <c r="C97" s="248"/>
      <c r="D97" s="233" t="s">
        <v>158</v>
      </c>
      <c r="E97" s="249" t="s">
        <v>19</v>
      </c>
      <c r="F97" s="250" t="s">
        <v>80</v>
      </c>
      <c r="G97" s="248"/>
      <c r="H97" s="251">
        <v>1</v>
      </c>
      <c r="I97" s="252"/>
      <c r="J97" s="248"/>
      <c r="K97" s="248"/>
      <c r="L97" s="253"/>
      <c r="M97" s="254"/>
      <c r="N97" s="255"/>
      <c r="O97" s="255"/>
      <c r="P97" s="255"/>
      <c r="Q97" s="255"/>
      <c r="R97" s="255"/>
      <c r="S97" s="255"/>
      <c r="T97" s="256"/>
      <c r="U97" s="14"/>
      <c r="V97" s="14"/>
      <c r="W97" s="14"/>
      <c r="X97" s="14"/>
      <c r="Y97" s="14"/>
      <c r="Z97" s="14"/>
      <c r="AA97" s="14"/>
      <c r="AB97" s="14"/>
      <c r="AC97" s="14"/>
      <c r="AD97" s="14"/>
      <c r="AE97" s="14"/>
      <c r="AT97" s="257" t="s">
        <v>158</v>
      </c>
      <c r="AU97" s="257" t="s">
        <v>82</v>
      </c>
      <c r="AV97" s="14" t="s">
        <v>82</v>
      </c>
      <c r="AW97" s="14" t="s">
        <v>33</v>
      </c>
      <c r="AX97" s="14" t="s">
        <v>80</v>
      </c>
      <c r="AY97" s="257" t="s">
        <v>147</v>
      </c>
    </row>
    <row r="98" s="2" customFormat="1" ht="21.75" customHeight="1">
      <c r="A98" s="40"/>
      <c r="B98" s="41"/>
      <c r="C98" s="280" t="s">
        <v>255</v>
      </c>
      <c r="D98" s="280" t="s">
        <v>250</v>
      </c>
      <c r="E98" s="281" t="s">
        <v>765</v>
      </c>
      <c r="F98" s="282" t="s">
        <v>766</v>
      </c>
      <c r="G98" s="283" t="s">
        <v>220</v>
      </c>
      <c r="H98" s="284">
        <v>1</v>
      </c>
      <c r="I98" s="285"/>
      <c r="J98" s="286">
        <f>ROUND(I98*H98,2)</f>
        <v>0</v>
      </c>
      <c r="K98" s="282" t="s">
        <v>153</v>
      </c>
      <c r="L98" s="287"/>
      <c r="M98" s="288" t="s">
        <v>19</v>
      </c>
      <c r="N98" s="289" t="s">
        <v>43</v>
      </c>
      <c r="O98" s="86"/>
      <c r="P98" s="229">
        <f>O98*H98</f>
        <v>0</v>
      </c>
      <c r="Q98" s="229">
        <v>0.0022000000000000001</v>
      </c>
      <c r="R98" s="229">
        <f>Q98*H98</f>
        <v>0.0022000000000000001</v>
      </c>
      <c r="S98" s="229">
        <v>0</v>
      </c>
      <c r="T98" s="230">
        <f>S98*H98</f>
        <v>0</v>
      </c>
      <c r="U98" s="40"/>
      <c r="V98" s="40"/>
      <c r="W98" s="40"/>
      <c r="X98" s="40"/>
      <c r="Y98" s="40"/>
      <c r="Z98" s="40"/>
      <c r="AA98" s="40"/>
      <c r="AB98" s="40"/>
      <c r="AC98" s="40"/>
      <c r="AD98" s="40"/>
      <c r="AE98" s="40"/>
      <c r="AR98" s="231" t="s">
        <v>329</v>
      </c>
      <c r="AT98" s="231" t="s">
        <v>250</v>
      </c>
      <c r="AU98" s="231" t="s">
        <v>82</v>
      </c>
      <c r="AY98" s="19" t="s">
        <v>147</v>
      </c>
      <c r="BE98" s="232">
        <f>IF(N98="základní",J98,0)</f>
        <v>0</v>
      </c>
      <c r="BF98" s="232">
        <f>IF(N98="snížená",J98,0)</f>
        <v>0</v>
      </c>
      <c r="BG98" s="232">
        <f>IF(N98="zákl. přenesená",J98,0)</f>
        <v>0</v>
      </c>
      <c r="BH98" s="232">
        <f>IF(N98="sníž. přenesená",J98,0)</f>
        <v>0</v>
      </c>
      <c r="BI98" s="232">
        <f>IF(N98="nulová",J98,0)</f>
        <v>0</v>
      </c>
      <c r="BJ98" s="19" t="s">
        <v>80</v>
      </c>
      <c r="BK98" s="232">
        <f>ROUND(I98*H98,2)</f>
        <v>0</v>
      </c>
      <c r="BL98" s="19" t="s">
        <v>249</v>
      </c>
      <c r="BM98" s="231" t="s">
        <v>767</v>
      </c>
    </row>
    <row r="99" s="2" customFormat="1" ht="16.5" customHeight="1">
      <c r="A99" s="40"/>
      <c r="B99" s="41"/>
      <c r="C99" s="220" t="s">
        <v>167</v>
      </c>
      <c r="D99" s="220" t="s">
        <v>149</v>
      </c>
      <c r="E99" s="221" t="s">
        <v>768</v>
      </c>
      <c r="F99" s="222" t="s">
        <v>769</v>
      </c>
      <c r="G99" s="223" t="s">
        <v>152</v>
      </c>
      <c r="H99" s="224">
        <v>8.1389999999999993</v>
      </c>
      <c r="I99" s="225"/>
      <c r="J99" s="226">
        <f>ROUND(I99*H99,2)</f>
        <v>0</v>
      </c>
      <c r="K99" s="222" t="s">
        <v>153</v>
      </c>
      <c r="L99" s="46"/>
      <c r="M99" s="227" t="s">
        <v>19</v>
      </c>
      <c r="N99" s="228" t="s">
        <v>43</v>
      </c>
      <c r="O99" s="86"/>
      <c r="P99" s="229">
        <f>O99*H99</f>
        <v>0</v>
      </c>
      <c r="Q99" s="229">
        <v>0.020119999999999999</v>
      </c>
      <c r="R99" s="229">
        <f>Q99*H99</f>
        <v>0.16375667999999999</v>
      </c>
      <c r="S99" s="229">
        <v>0</v>
      </c>
      <c r="T99" s="230">
        <f>S99*H99</f>
        <v>0</v>
      </c>
      <c r="U99" s="40"/>
      <c r="V99" s="40"/>
      <c r="W99" s="40"/>
      <c r="X99" s="40"/>
      <c r="Y99" s="40"/>
      <c r="Z99" s="40"/>
      <c r="AA99" s="40"/>
      <c r="AB99" s="40"/>
      <c r="AC99" s="40"/>
      <c r="AD99" s="40"/>
      <c r="AE99" s="40"/>
      <c r="AR99" s="231" t="s">
        <v>249</v>
      </c>
      <c r="AT99" s="231" t="s">
        <v>149</v>
      </c>
      <c r="AU99" s="231" t="s">
        <v>82</v>
      </c>
      <c r="AY99" s="19" t="s">
        <v>147</v>
      </c>
      <c r="BE99" s="232">
        <f>IF(N99="základní",J99,0)</f>
        <v>0</v>
      </c>
      <c r="BF99" s="232">
        <f>IF(N99="snížená",J99,0)</f>
        <v>0</v>
      </c>
      <c r="BG99" s="232">
        <f>IF(N99="zákl. přenesená",J99,0)</f>
        <v>0</v>
      </c>
      <c r="BH99" s="232">
        <f>IF(N99="sníž. přenesená",J99,0)</f>
        <v>0</v>
      </c>
      <c r="BI99" s="232">
        <f>IF(N99="nulová",J99,0)</f>
        <v>0</v>
      </c>
      <c r="BJ99" s="19" t="s">
        <v>80</v>
      </c>
      <c r="BK99" s="232">
        <f>ROUND(I99*H99,2)</f>
        <v>0</v>
      </c>
      <c r="BL99" s="19" t="s">
        <v>249</v>
      </c>
      <c r="BM99" s="231" t="s">
        <v>770</v>
      </c>
    </row>
    <row r="100" s="2" customFormat="1">
      <c r="A100" s="40"/>
      <c r="B100" s="41"/>
      <c r="C100" s="42"/>
      <c r="D100" s="233" t="s">
        <v>156</v>
      </c>
      <c r="E100" s="42"/>
      <c r="F100" s="234" t="s">
        <v>771</v>
      </c>
      <c r="G100" s="42"/>
      <c r="H100" s="42"/>
      <c r="I100" s="138"/>
      <c r="J100" s="42"/>
      <c r="K100" s="42"/>
      <c r="L100" s="46"/>
      <c r="M100" s="235"/>
      <c r="N100" s="236"/>
      <c r="O100" s="86"/>
      <c r="P100" s="86"/>
      <c r="Q100" s="86"/>
      <c r="R100" s="86"/>
      <c r="S100" s="86"/>
      <c r="T100" s="87"/>
      <c r="U100" s="40"/>
      <c r="V100" s="40"/>
      <c r="W100" s="40"/>
      <c r="X100" s="40"/>
      <c r="Y100" s="40"/>
      <c r="Z100" s="40"/>
      <c r="AA100" s="40"/>
      <c r="AB100" s="40"/>
      <c r="AC100" s="40"/>
      <c r="AD100" s="40"/>
      <c r="AE100" s="40"/>
      <c r="AT100" s="19" t="s">
        <v>156</v>
      </c>
      <c r="AU100" s="19" t="s">
        <v>82</v>
      </c>
    </row>
    <row r="101" s="14" customFormat="1">
      <c r="A101" s="14"/>
      <c r="B101" s="247"/>
      <c r="C101" s="248"/>
      <c r="D101" s="233" t="s">
        <v>158</v>
      </c>
      <c r="E101" s="249" t="s">
        <v>19</v>
      </c>
      <c r="F101" s="250" t="s">
        <v>772</v>
      </c>
      <c r="G101" s="248"/>
      <c r="H101" s="251">
        <v>3.681</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158</v>
      </c>
      <c r="AU101" s="257" t="s">
        <v>82</v>
      </c>
      <c r="AV101" s="14" t="s">
        <v>82</v>
      </c>
      <c r="AW101" s="14" t="s">
        <v>33</v>
      </c>
      <c r="AX101" s="14" t="s">
        <v>72</v>
      </c>
      <c r="AY101" s="257" t="s">
        <v>147</v>
      </c>
    </row>
    <row r="102" s="14" customFormat="1">
      <c r="A102" s="14"/>
      <c r="B102" s="247"/>
      <c r="C102" s="248"/>
      <c r="D102" s="233" t="s">
        <v>158</v>
      </c>
      <c r="E102" s="249" t="s">
        <v>19</v>
      </c>
      <c r="F102" s="250" t="s">
        <v>773</v>
      </c>
      <c r="G102" s="248"/>
      <c r="H102" s="251">
        <v>4.4580000000000002</v>
      </c>
      <c r="I102" s="252"/>
      <c r="J102" s="248"/>
      <c r="K102" s="248"/>
      <c r="L102" s="253"/>
      <c r="M102" s="254"/>
      <c r="N102" s="255"/>
      <c r="O102" s="255"/>
      <c r="P102" s="255"/>
      <c r="Q102" s="255"/>
      <c r="R102" s="255"/>
      <c r="S102" s="255"/>
      <c r="T102" s="256"/>
      <c r="U102" s="14"/>
      <c r="V102" s="14"/>
      <c r="W102" s="14"/>
      <c r="X102" s="14"/>
      <c r="Y102" s="14"/>
      <c r="Z102" s="14"/>
      <c r="AA102" s="14"/>
      <c r="AB102" s="14"/>
      <c r="AC102" s="14"/>
      <c r="AD102" s="14"/>
      <c r="AE102" s="14"/>
      <c r="AT102" s="257" t="s">
        <v>158</v>
      </c>
      <c r="AU102" s="257" t="s">
        <v>82</v>
      </c>
      <c r="AV102" s="14" t="s">
        <v>82</v>
      </c>
      <c r="AW102" s="14" t="s">
        <v>33</v>
      </c>
      <c r="AX102" s="14" t="s">
        <v>72</v>
      </c>
      <c r="AY102" s="257" t="s">
        <v>147</v>
      </c>
    </row>
    <row r="103" s="16" customFormat="1">
      <c r="A103" s="16"/>
      <c r="B103" s="269"/>
      <c r="C103" s="270"/>
      <c r="D103" s="233" t="s">
        <v>158</v>
      </c>
      <c r="E103" s="271" t="s">
        <v>19</v>
      </c>
      <c r="F103" s="272" t="s">
        <v>177</v>
      </c>
      <c r="G103" s="270"/>
      <c r="H103" s="273">
        <v>8.1389999999999993</v>
      </c>
      <c r="I103" s="274"/>
      <c r="J103" s="270"/>
      <c r="K103" s="270"/>
      <c r="L103" s="275"/>
      <c r="M103" s="276"/>
      <c r="N103" s="277"/>
      <c r="O103" s="277"/>
      <c r="P103" s="277"/>
      <c r="Q103" s="277"/>
      <c r="R103" s="277"/>
      <c r="S103" s="277"/>
      <c r="T103" s="278"/>
      <c r="U103" s="16"/>
      <c r="V103" s="16"/>
      <c r="W103" s="16"/>
      <c r="X103" s="16"/>
      <c r="Y103" s="16"/>
      <c r="Z103" s="16"/>
      <c r="AA103" s="16"/>
      <c r="AB103" s="16"/>
      <c r="AC103" s="16"/>
      <c r="AD103" s="16"/>
      <c r="AE103" s="16"/>
      <c r="AT103" s="279" t="s">
        <v>158</v>
      </c>
      <c r="AU103" s="279" t="s">
        <v>82</v>
      </c>
      <c r="AV103" s="16" t="s">
        <v>154</v>
      </c>
      <c r="AW103" s="16" t="s">
        <v>33</v>
      </c>
      <c r="AX103" s="16" t="s">
        <v>80</v>
      </c>
      <c r="AY103" s="279" t="s">
        <v>147</v>
      </c>
    </row>
    <row r="104" s="2" customFormat="1" ht="21.75" customHeight="1">
      <c r="A104" s="40"/>
      <c r="B104" s="41"/>
      <c r="C104" s="220" t="s">
        <v>154</v>
      </c>
      <c r="D104" s="220" t="s">
        <v>149</v>
      </c>
      <c r="E104" s="221" t="s">
        <v>774</v>
      </c>
      <c r="F104" s="222" t="s">
        <v>775</v>
      </c>
      <c r="G104" s="223" t="s">
        <v>220</v>
      </c>
      <c r="H104" s="224">
        <v>3</v>
      </c>
      <c r="I104" s="225"/>
      <c r="J104" s="226">
        <f>ROUND(I104*H104,2)</f>
        <v>0</v>
      </c>
      <c r="K104" s="222" t="s">
        <v>153</v>
      </c>
      <c r="L104" s="46"/>
      <c r="M104" s="227" t="s">
        <v>19</v>
      </c>
      <c r="N104" s="228" t="s">
        <v>43</v>
      </c>
      <c r="O104" s="86"/>
      <c r="P104" s="229">
        <f>O104*H104</f>
        <v>0</v>
      </c>
      <c r="Q104" s="229">
        <v>0.03058</v>
      </c>
      <c r="R104" s="229">
        <f>Q104*H104</f>
        <v>0.091740000000000002</v>
      </c>
      <c r="S104" s="229">
        <v>0</v>
      </c>
      <c r="T104" s="230">
        <f>S104*H104</f>
        <v>0</v>
      </c>
      <c r="U104" s="40"/>
      <c r="V104" s="40"/>
      <c r="W104" s="40"/>
      <c r="X104" s="40"/>
      <c r="Y104" s="40"/>
      <c r="Z104" s="40"/>
      <c r="AA104" s="40"/>
      <c r="AB104" s="40"/>
      <c r="AC104" s="40"/>
      <c r="AD104" s="40"/>
      <c r="AE104" s="40"/>
      <c r="AR104" s="231" t="s">
        <v>249</v>
      </c>
      <c r="AT104" s="231" t="s">
        <v>149</v>
      </c>
      <c r="AU104" s="231" t="s">
        <v>82</v>
      </c>
      <c r="AY104" s="19" t="s">
        <v>147</v>
      </c>
      <c r="BE104" s="232">
        <f>IF(N104="základní",J104,0)</f>
        <v>0</v>
      </c>
      <c r="BF104" s="232">
        <f>IF(N104="snížená",J104,0)</f>
        <v>0</v>
      </c>
      <c r="BG104" s="232">
        <f>IF(N104="zákl. přenesená",J104,0)</f>
        <v>0</v>
      </c>
      <c r="BH104" s="232">
        <f>IF(N104="sníž. přenesená",J104,0)</f>
        <v>0</v>
      </c>
      <c r="BI104" s="232">
        <f>IF(N104="nulová",J104,0)</f>
        <v>0</v>
      </c>
      <c r="BJ104" s="19" t="s">
        <v>80</v>
      </c>
      <c r="BK104" s="232">
        <f>ROUND(I104*H104,2)</f>
        <v>0</v>
      </c>
      <c r="BL104" s="19" t="s">
        <v>249</v>
      </c>
      <c r="BM104" s="231" t="s">
        <v>776</v>
      </c>
    </row>
    <row r="105" s="2" customFormat="1">
      <c r="A105" s="40"/>
      <c r="B105" s="41"/>
      <c r="C105" s="42"/>
      <c r="D105" s="233" t="s">
        <v>156</v>
      </c>
      <c r="E105" s="42"/>
      <c r="F105" s="234" t="s">
        <v>771</v>
      </c>
      <c r="G105" s="42"/>
      <c r="H105" s="42"/>
      <c r="I105" s="138"/>
      <c r="J105" s="42"/>
      <c r="K105" s="42"/>
      <c r="L105" s="46"/>
      <c r="M105" s="235"/>
      <c r="N105" s="236"/>
      <c r="O105" s="86"/>
      <c r="P105" s="86"/>
      <c r="Q105" s="86"/>
      <c r="R105" s="86"/>
      <c r="S105" s="86"/>
      <c r="T105" s="87"/>
      <c r="U105" s="40"/>
      <c r="V105" s="40"/>
      <c r="W105" s="40"/>
      <c r="X105" s="40"/>
      <c r="Y105" s="40"/>
      <c r="Z105" s="40"/>
      <c r="AA105" s="40"/>
      <c r="AB105" s="40"/>
      <c r="AC105" s="40"/>
      <c r="AD105" s="40"/>
      <c r="AE105" s="40"/>
      <c r="AT105" s="19" t="s">
        <v>156</v>
      </c>
      <c r="AU105" s="19" t="s">
        <v>82</v>
      </c>
    </row>
    <row r="106" s="14" customFormat="1">
      <c r="A106" s="14"/>
      <c r="B106" s="247"/>
      <c r="C106" s="248"/>
      <c r="D106" s="233" t="s">
        <v>158</v>
      </c>
      <c r="E106" s="249" t="s">
        <v>19</v>
      </c>
      <c r="F106" s="250" t="s">
        <v>777</v>
      </c>
      <c r="G106" s="248"/>
      <c r="H106" s="251">
        <v>1</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158</v>
      </c>
      <c r="AU106" s="257" t="s">
        <v>82</v>
      </c>
      <c r="AV106" s="14" t="s">
        <v>82</v>
      </c>
      <c r="AW106" s="14" t="s">
        <v>33</v>
      </c>
      <c r="AX106" s="14" t="s">
        <v>72</v>
      </c>
      <c r="AY106" s="257" t="s">
        <v>147</v>
      </c>
    </row>
    <row r="107" s="14" customFormat="1">
      <c r="A107" s="14"/>
      <c r="B107" s="247"/>
      <c r="C107" s="248"/>
      <c r="D107" s="233" t="s">
        <v>158</v>
      </c>
      <c r="E107" s="249" t="s">
        <v>19</v>
      </c>
      <c r="F107" s="250" t="s">
        <v>778</v>
      </c>
      <c r="G107" s="248"/>
      <c r="H107" s="251">
        <v>2</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158</v>
      </c>
      <c r="AU107" s="257" t="s">
        <v>82</v>
      </c>
      <c r="AV107" s="14" t="s">
        <v>82</v>
      </c>
      <c r="AW107" s="14" t="s">
        <v>33</v>
      </c>
      <c r="AX107" s="14" t="s">
        <v>72</v>
      </c>
      <c r="AY107" s="257" t="s">
        <v>147</v>
      </c>
    </row>
    <row r="108" s="16" customFormat="1">
      <c r="A108" s="16"/>
      <c r="B108" s="269"/>
      <c r="C108" s="270"/>
      <c r="D108" s="233" t="s">
        <v>158</v>
      </c>
      <c r="E108" s="271" t="s">
        <v>19</v>
      </c>
      <c r="F108" s="272" t="s">
        <v>177</v>
      </c>
      <c r="G108" s="270"/>
      <c r="H108" s="273">
        <v>3</v>
      </c>
      <c r="I108" s="274"/>
      <c r="J108" s="270"/>
      <c r="K108" s="270"/>
      <c r="L108" s="275"/>
      <c r="M108" s="276"/>
      <c r="N108" s="277"/>
      <c r="O108" s="277"/>
      <c r="P108" s="277"/>
      <c r="Q108" s="277"/>
      <c r="R108" s="277"/>
      <c r="S108" s="277"/>
      <c r="T108" s="278"/>
      <c r="U108" s="16"/>
      <c r="V108" s="16"/>
      <c r="W108" s="16"/>
      <c r="X108" s="16"/>
      <c r="Y108" s="16"/>
      <c r="Z108" s="16"/>
      <c r="AA108" s="16"/>
      <c r="AB108" s="16"/>
      <c r="AC108" s="16"/>
      <c r="AD108" s="16"/>
      <c r="AE108" s="16"/>
      <c r="AT108" s="279" t="s">
        <v>158</v>
      </c>
      <c r="AU108" s="279" t="s">
        <v>82</v>
      </c>
      <c r="AV108" s="16" t="s">
        <v>154</v>
      </c>
      <c r="AW108" s="16" t="s">
        <v>33</v>
      </c>
      <c r="AX108" s="16" t="s">
        <v>80</v>
      </c>
      <c r="AY108" s="279" t="s">
        <v>147</v>
      </c>
    </row>
    <row r="109" s="2" customFormat="1" ht="33" customHeight="1">
      <c r="A109" s="40"/>
      <c r="B109" s="41"/>
      <c r="C109" s="220" t="s">
        <v>183</v>
      </c>
      <c r="D109" s="220" t="s">
        <v>149</v>
      </c>
      <c r="E109" s="221" t="s">
        <v>489</v>
      </c>
      <c r="F109" s="222" t="s">
        <v>490</v>
      </c>
      <c r="G109" s="223" t="s">
        <v>186</v>
      </c>
      <c r="H109" s="224">
        <v>0.25800000000000001</v>
      </c>
      <c r="I109" s="225"/>
      <c r="J109" s="226">
        <f>ROUND(I109*H109,2)</f>
        <v>0</v>
      </c>
      <c r="K109" s="222" t="s">
        <v>153</v>
      </c>
      <c r="L109" s="46"/>
      <c r="M109" s="227" t="s">
        <v>19</v>
      </c>
      <c r="N109" s="228" t="s">
        <v>43</v>
      </c>
      <c r="O109" s="86"/>
      <c r="P109" s="229">
        <f>O109*H109</f>
        <v>0</v>
      </c>
      <c r="Q109" s="229">
        <v>0</v>
      </c>
      <c r="R109" s="229">
        <f>Q109*H109</f>
        <v>0</v>
      </c>
      <c r="S109" s="229">
        <v>0</v>
      </c>
      <c r="T109" s="230">
        <f>S109*H109</f>
        <v>0</v>
      </c>
      <c r="U109" s="40"/>
      <c r="V109" s="40"/>
      <c r="W109" s="40"/>
      <c r="X109" s="40"/>
      <c r="Y109" s="40"/>
      <c r="Z109" s="40"/>
      <c r="AA109" s="40"/>
      <c r="AB109" s="40"/>
      <c r="AC109" s="40"/>
      <c r="AD109" s="40"/>
      <c r="AE109" s="40"/>
      <c r="AR109" s="231" t="s">
        <v>249</v>
      </c>
      <c r="AT109" s="231" t="s">
        <v>149</v>
      </c>
      <c r="AU109" s="231" t="s">
        <v>82</v>
      </c>
      <c r="AY109" s="19" t="s">
        <v>147</v>
      </c>
      <c r="BE109" s="232">
        <f>IF(N109="základní",J109,0)</f>
        <v>0</v>
      </c>
      <c r="BF109" s="232">
        <f>IF(N109="snížená",J109,0)</f>
        <v>0</v>
      </c>
      <c r="BG109" s="232">
        <f>IF(N109="zákl. přenesená",J109,0)</f>
        <v>0</v>
      </c>
      <c r="BH109" s="232">
        <f>IF(N109="sníž. přenesená",J109,0)</f>
        <v>0</v>
      </c>
      <c r="BI109" s="232">
        <f>IF(N109="nulová",J109,0)</f>
        <v>0</v>
      </c>
      <c r="BJ109" s="19" t="s">
        <v>80</v>
      </c>
      <c r="BK109" s="232">
        <f>ROUND(I109*H109,2)</f>
        <v>0</v>
      </c>
      <c r="BL109" s="19" t="s">
        <v>249</v>
      </c>
      <c r="BM109" s="231" t="s">
        <v>779</v>
      </c>
    </row>
    <row r="110" s="2" customFormat="1">
      <c r="A110" s="40"/>
      <c r="B110" s="41"/>
      <c r="C110" s="42"/>
      <c r="D110" s="233" t="s">
        <v>156</v>
      </c>
      <c r="E110" s="42"/>
      <c r="F110" s="234" t="s">
        <v>492</v>
      </c>
      <c r="G110" s="42"/>
      <c r="H110" s="42"/>
      <c r="I110" s="138"/>
      <c r="J110" s="42"/>
      <c r="K110" s="42"/>
      <c r="L110" s="46"/>
      <c r="M110" s="235"/>
      <c r="N110" s="236"/>
      <c r="O110" s="86"/>
      <c r="P110" s="86"/>
      <c r="Q110" s="86"/>
      <c r="R110" s="86"/>
      <c r="S110" s="86"/>
      <c r="T110" s="87"/>
      <c r="U110" s="40"/>
      <c r="V110" s="40"/>
      <c r="W110" s="40"/>
      <c r="X110" s="40"/>
      <c r="Y110" s="40"/>
      <c r="Z110" s="40"/>
      <c r="AA110" s="40"/>
      <c r="AB110" s="40"/>
      <c r="AC110" s="40"/>
      <c r="AD110" s="40"/>
      <c r="AE110" s="40"/>
      <c r="AT110" s="19" t="s">
        <v>156</v>
      </c>
      <c r="AU110" s="19" t="s">
        <v>82</v>
      </c>
    </row>
    <row r="111" s="2" customFormat="1" ht="21.75" customHeight="1">
      <c r="A111" s="40"/>
      <c r="B111" s="41"/>
      <c r="C111" s="220" t="s">
        <v>192</v>
      </c>
      <c r="D111" s="220" t="s">
        <v>149</v>
      </c>
      <c r="E111" s="221" t="s">
        <v>494</v>
      </c>
      <c r="F111" s="222" t="s">
        <v>495</v>
      </c>
      <c r="G111" s="223" t="s">
        <v>186</v>
      </c>
      <c r="H111" s="224">
        <v>0.25800000000000001</v>
      </c>
      <c r="I111" s="225"/>
      <c r="J111" s="226">
        <f>ROUND(I111*H111,2)</f>
        <v>0</v>
      </c>
      <c r="K111" s="222" t="s">
        <v>153</v>
      </c>
      <c r="L111" s="46"/>
      <c r="M111" s="227" t="s">
        <v>19</v>
      </c>
      <c r="N111" s="228" t="s">
        <v>43</v>
      </c>
      <c r="O111" s="86"/>
      <c r="P111" s="229">
        <f>O111*H111</f>
        <v>0</v>
      </c>
      <c r="Q111" s="229">
        <v>0</v>
      </c>
      <c r="R111" s="229">
        <f>Q111*H111</f>
        <v>0</v>
      </c>
      <c r="S111" s="229">
        <v>0</v>
      </c>
      <c r="T111" s="230">
        <f>S111*H111</f>
        <v>0</v>
      </c>
      <c r="U111" s="40"/>
      <c r="V111" s="40"/>
      <c r="W111" s="40"/>
      <c r="X111" s="40"/>
      <c r="Y111" s="40"/>
      <c r="Z111" s="40"/>
      <c r="AA111" s="40"/>
      <c r="AB111" s="40"/>
      <c r="AC111" s="40"/>
      <c r="AD111" s="40"/>
      <c r="AE111" s="40"/>
      <c r="AR111" s="231" t="s">
        <v>249</v>
      </c>
      <c r="AT111" s="231" t="s">
        <v>149</v>
      </c>
      <c r="AU111" s="231" t="s">
        <v>82</v>
      </c>
      <c r="AY111" s="19" t="s">
        <v>147</v>
      </c>
      <c r="BE111" s="232">
        <f>IF(N111="základní",J111,0)</f>
        <v>0</v>
      </c>
      <c r="BF111" s="232">
        <f>IF(N111="snížená",J111,0)</f>
        <v>0</v>
      </c>
      <c r="BG111" s="232">
        <f>IF(N111="zákl. přenesená",J111,0)</f>
        <v>0</v>
      </c>
      <c r="BH111" s="232">
        <f>IF(N111="sníž. přenesená",J111,0)</f>
        <v>0</v>
      </c>
      <c r="BI111" s="232">
        <f>IF(N111="nulová",J111,0)</f>
        <v>0</v>
      </c>
      <c r="BJ111" s="19" t="s">
        <v>80</v>
      </c>
      <c r="BK111" s="232">
        <f>ROUND(I111*H111,2)</f>
        <v>0</v>
      </c>
      <c r="BL111" s="19" t="s">
        <v>249</v>
      </c>
      <c r="BM111" s="231" t="s">
        <v>780</v>
      </c>
    </row>
    <row r="112" s="2" customFormat="1">
      <c r="A112" s="40"/>
      <c r="B112" s="41"/>
      <c r="C112" s="42"/>
      <c r="D112" s="233" t="s">
        <v>156</v>
      </c>
      <c r="E112" s="42"/>
      <c r="F112" s="234" t="s">
        <v>492</v>
      </c>
      <c r="G112" s="42"/>
      <c r="H112" s="42"/>
      <c r="I112" s="138"/>
      <c r="J112" s="42"/>
      <c r="K112" s="42"/>
      <c r="L112" s="46"/>
      <c r="M112" s="235"/>
      <c r="N112" s="236"/>
      <c r="O112" s="86"/>
      <c r="P112" s="86"/>
      <c r="Q112" s="86"/>
      <c r="R112" s="86"/>
      <c r="S112" s="86"/>
      <c r="T112" s="87"/>
      <c r="U112" s="40"/>
      <c r="V112" s="40"/>
      <c r="W112" s="40"/>
      <c r="X112" s="40"/>
      <c r="Y112" s="40"/>
      <c r="Z112" s="40"/>
      <c r="AA112" s="40"/>
      <c r="AB112" s="40"/>
      <c r="AC112" s="40"/>
      <c r="AD112" s="40"/>
      <c r="AE112" s="40"/>
      <c r="AT112" s="19" t="s">
        <v>156</v>
      </c>
      <c r="AU112" s="19" t="s">
        <v>82</v>
      </c>
    </row>
    <row r="113" s="12" customFormat="1" ht="22.8" customHeight="1">
      <c r="A113" s="12"/>
      <c r="B113" s="204"/>
      <c r="C113" s="205"/>
      <c r="D113" s="206" t="s">
        <v>71</v>
      </c>
      <c r="E113" s="218" t="s">
        <v>627</v>
      </c>
      <c r="F113" s="218" t="s">
        <v>628</v>
      </c>
      <c r="G113" s="205"/>
      <c r="H113" s="205"/>
      <c r="I113" s="208"/>
      <c r="J113" s="219">
        <f>BK113</f>
        <v>0</v>
      </c>
      <c r="K113" s="205"/>
      <c r="L113" s="210"/>
      <c r="M113" s="211"/>
      <c r="N113" s="212"/>
      <c r="O113" s="212"/>
      <c r="P113" s="213">
        <f>SUM(P114:P126)</f>
        <v>0</v>
      </c>
      <c r="Q113" s="212"/>
      <c r="R113" s="213">
        <f>SUM(R114:R126)</f>
        <v>0.016191199999999999</v>
      </c>
      <c r="S113" s="212"/>
      <c r="T113" s="214">
        <f>SUM(T114:T126)</f>
        <v>0</v>
      </c>
      <c r="U113" s="12"/>
      <c r="V113" s="12"/>
      <c r="W113" s="12"/>
      <c r="X113" s="12"/>
      <c r="Y113" s="12"/>
      <c r="Z113" s="12"/>
      <c r="AA113" s="12"/>
      <c r="AB113" s="12"/>
      <c r="AC113" s="12"/>
      <c r="AD113" s="12"/>
      <c r="AE113" s="12"/>
      <c r="AR113" s="215" t="s">
        <v>82</v>
      </c>
      <c r="AT113" s="216" t="s">
        <v>71</v>
      </c>
      <c r="AU113" s="216" t="s">
        <v>80</v>
      </c>
      <c r="AY113" s="215" t="s">
        <v>147</v>
      </c>
      <c r="BK113" s="217">
        <f>SUM(BK114:BK126)</f>
        <v>0</v>
      </c>
    </row>
    <row r="114" s="2" customFormat="1" ht="16.5" customHeight="1">
      <c r="A114" s="40"/>
      <c r="B114" s="41"/>
      <c r="C114" s="220" t="s">
        <v>80</v>
      </c>
      <c r="D114" s="220" t="s">
        <v>149</v>
      </c>
      <c r="E114" s="221" t="s">
        <v>781</v>
      </c>
      <c r="F114" s="222" t="s">
        <v>782</v>
      </c>
      <c r="G114" s="223" t="s">
        <v>152</v>
      </c>
      <c r="H114" s="224">
        <v>0.23999999999999999</v>
      </c>
      <c r="I114" s="225"/>
      <c r="J114" s="226">
        <f>ROUND(I114*H114,2)</f>
        <v>0</v>
      </c>
      <c r="K114" s="222" t="s">
        <v>153</v>
      </c>
      <c r="L114" s="46"/>
      <c r="M114" s="227" t="s">
        <v>19</v>
      </c>
      <c r="N114" s="228" t="s">
        <v>43</v>
      </c>
      <c r="O114" s="86"/>
      <c r="P114" s="229">
        <f>O114*H114</f>
        <v>0</v>
      </c>
      <c r="Q114" s="229">
        <v>0.00063000000000000003</v>
      </c>
      <c r="R114" s="229">
        <f>Q114*H114</f>
        <v>0.00015119999999999999</v>
      </c>
      <c r="S114" s="229">
        <v>0</v>
      </c>
      <c r="T114" s="230">
        <f>S114*H114</f>
        <v>0</v>
      </c>
      <c r="U114" s="40"/>
      <c r="V114" s="40"/>
      <c r="W114" s="40"/>
      <c r="X114" s="40"/>
      <c r="Y114" s="40"/>
      <c r="Z114" s="40"/>
      <c r="AA114" s="40"/>
      <c r="AB114" s="40"/>
      <c r="AC114" s="40"/>
      <c r="AD114" s="40"/>
      <c r="AE114" s="40"/>
      <c r="AR114" s="231" t="s">
        <v>249</v>
      </c>
      <c r="AT114" s="231" t="s">
        <v>149</v>
      </c>
      <c r="AU114" s="231" t="s">
        <v>82</v>
      </c>
      <c r="AY114" s="19" t="s">
        <v>147</v>
      </c>
      <c r="BE114" s="232">
        <f>IF(N114="základní",J114,0)</f>
        <v>0</v>
      </c>
      <c r="BF114" s="232">
        <f>IF(N114="snížená",J114,0)</f>
        <v>0</v>
      </c>
      <c r="BG114" s="232">
        <f>IF(N114="zákl. přenesená",J114,0)</f>
        <v>0</v>
      </c>
      <c r="BH114" s="232">
        <f>IF(N114="sníž. přenesená",J114,0)</f>
        <v>0</v>
      </c>
      <c r="BI114" s="232">
        <f>IF(N114="nulová",J114,0)</f>
        <v>0</v>
      </c>
      <c r="BJ114" s="19" t="s">
        <v>80</v>
      </c>
      <c r="BK114" s="232">
        <f>ROUND(I114*H114,2)</f>
        <v>0</v>
      </c>
      <c r="BL114" s="19" t="s">
        <v>249</v>
      </c>
      <c r="BM114" s="231" t="s">
        <v>783</v>
      </c>
    </row>
    <row r="115" s="13" customFormat="1">
      <c r="A115" s="13"/>
      <c r="B115" s="237"/>
      <c r="C115" s="238"/>
      <c r="D115" s="233" t="s">
        <v>158</v>
      </c>
      <c r="E115" s="239" t="s">
        <v>19</v>
      </c>
      <c r="F115" s="240" t="s">
        <v>784</v>
      </c>
      <c r="G115" s="238"/>
      <c r="H115" s="239" t="s">
        <v>19</v>
      </c>
      <c r="I115" s="241"/>
      <c r="J115" s="238"/>
      <c r="K115" s="238"/>
      <c r="L115" s="242"/>
      <c r="M115" s="243"/>
      <c r="N115" s="244"/>
      <c r="O115" s="244"/>
      <c r="P115" s="244"/>
      <c r="Q115" s="244"/>
      <c r="R115" s="244"/>
      <c r="S115" s="244"/>
      <c r="T115" s="245"/>
      <c r="U115" s="13"/>
      <c r="V115" s="13"/>
      <c r="W115" s="13"/>
      <c r="X115" s="13"/>
      <c r="Y115" s="13"/>
      <c r="Z115" s="13"/>
      <c r="AA115" s="13"/>
      <c r="AB115" s="13"/>
      <c r="AC115" s="13"/>
      <c r="AD115" s="13"/>
      <c r="AE115" s="13"/>
      <c r="AT115" s="246" t="s">
        <v>158</v>
      </c>
      <c r="AU115" s="246" t="s">
        <v>82</v>
      </c>
      <c r="AV115" s="13" t="s">
        <v>80</v>
      </c>
      <c r="AW115" s="13" t="s">
        <v>33</v>
      </c>
      <c r="AX115" s="13" t="s">
        <v>72</v>
      </c>
      <c r="AY115" s="246" t="s">
        <v>147</v>
      </c>
    </row>
    <row r="116" s="14" customFormat="1">
      <c r="A116" s="14"/>
      <c r="B116" s="247"/>
      <c r="C116" s="248"/>
      <c r="D116" s="233" t="s">
        <v>158</v>
      </c>
      <c r="E116" s="249" t="s">
        <v>19</v>
      </c>
      <c r="F116" s="250" t="s">
        <v>785</v>
      </c>
      <c r="G116" s="248"/>
      <c r="H116" s="251">
        <v>0.23999999999999999</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158</v>
      </c>
      <c r="AU116" s="257" t="s">
        <v>82</v>
      </c>
      <c r="AV116" s="14" t="s">
        <v>82</v>
      </c>
      <c r="AW116" s="14" t="s">
        <v>33</v>
      </c>
      <c r="AX116" s="14" t="s">
        <v>80</v>
      </c>
      <c r="AY116" s="257" t="s">
        <v>147</v>
      </c>
    </row>
    <row r="117" s="2" customFormat="1" ht="21.75" customHeight="1">
      <c r="A117" s="40"/>
      <c r="B117" s="41"/>
      <c r="C117" s="280" t="s">
        <v>82</v>
      </c>
      <c r="D117" s="280" t="s">
        <v>250</v>
      </c>
      <c r="E117" s="281" t="s">
        <v>786</v>
      </c>
      <c r="F117" s="282" t="s">
        <v>787</v>
      </c>
      <c r="G117" s="283" t="s">
        <v>220</v>
      </c>
      <c r="H117" s="284">
        <v>1</v>
      </c>
      <c r="I117" s="285"/>
      <c r="J117" s="286">
        <f>ROUND(I117*H117,2)</f>
        <v>0</v>
      </c>
      <c r="K117" s="282" t="s">
        <v>153</v>
      </c>
      <c r="L117" s="287"/>
      <c r="M117" s="288" t="s">
        <v>19</v>
      </c>
      <c r="N117" s="289" t="s">
        <v>43</v>
      </c>
      <c r="O117" s="86"/>
      <c r="P117" s="229">
        <f>O117*H117</f>
        <v>0</v>
      </c>
      <c r="Q117" s="229">
        <v>0.0074999999999999997</v>
      </c>
      <c r="R117" s="229">
        <f>Q117*H117</f>
        <v>0.0074999999999999997</v>
      </c>
      <c r="S117" s="229">
        <v>0</v>
      </c>
      <c r="T117" s="230">
        <f>S117*H117</f>
        <v>0</v>
      </c>
      <c r="U117" s="40"/>
      <c r="V117" s="40"/>
      <c r="W117" s="40"/>
      <c r="X117" s="40"/>
      <c r="Y117" s="40"/>
      <c r="Z117" s="40"/>
      <c r="AA117" s="40"/>
      <c r="AB117" s="40"/>
      <c r="AC117" s="40"/>
      <c r="AD117" s="40"/>
      <c r="AE117" s="40"/>
      <c r="AR117" s="231" t="s">
        <v>329</v>
      </c>
      <c r="AT117" s="231" t="s">
        <v>250</v>
      </c>
      <c r="AU117" s="231" t="s">
        <v>82</v>
      </c>
      <c r="AY117" s="19" t="s">
        <v>147</v>
      </c>
      <c r="BE117" s="232">
        <f>IF(N117="základní",J117,0)</f>
        <v>0</v>
      </c>
      <c r="BF117" s="232">
        <f>IF(N117="snížená",J117,0)</f>
        <v>0</v>
      </c>
      <c r="BG117" s="232">
        <f>IF(N117="zákl. přenesená",J117,0)</f>
        <v>0</v>
      </c>
      <c r="BH117" s="232">
        <f>IF(N117="sníž. přenesená",J117,0)</f>
        <v>0</v>
      </c>
      <c r="BI117" s="232">
        <f>IF(N117="nulová",J117,0)</f>
        <v>0</v>
      </c>
      <c r="BJ117" s="19" t="s">
        <v>80</v>
      </c>
      <c r="BK117" s="232">
        <f>ROUND(I117*H117,2)</f>
        <v>0</v>
      </c>
      <c r="BL117" s="19" t="s">
        <v>249</v>
      </c>
      <c r="BM117" s="231" t="s">
        <v>788</v>
      </c>
    </row>
    <row r="118" s="2" customFormat="1" ht="16.5" customHeight="1">
      <c r="A118" s="40"/>
      <c r="B118" s="41"/>
      <c r="C118" s="220" t="s">
        <v>239</v>
      </c>
      <c r="D118" s="220" t="s">
        <v>149</v>
      </c>
      <c r="E118" s="221" t="s">
        <v>789</v>
      </c>
      <c r="F118" s="222" t="s">
        <v>790</v>
      </c>
      <c r="G118" s="223" t="s">
        <v>220</v>
      </c>
      <c r="H118" s="224">
        <v>7</v>
      </c>
      <c r="I118" s="225"/>
      <c r="J118" s="226">
        <f>ROUND(I118*H118,2)</f>
        <v>0</v>
      </c>
      <c r="K118" s="222" t="s">
        <v>153</v>
      </c>
      <c r="L118" s="46"/>
      <c r="M118" s="227" t="s">
        <v>19</v>
      </c>
      <c r="N118" s="228" t="s">
        <v>43</v>
      </c>
      <c r="O118" s="86"/>
      <c r="P118" s="229">
        <f>O118*H118</f>
        <v>0</v>
      </c>
      <c r="Q118" s="229">
        <v>0.00020000000000000001</v>
      </c>
      <c r="R118" s="229">
        <f>Q118*H118</f>
        <v>0.0014</v>
      </c>
      <c r="S118" s="229">
        <v>0</v>
      </c>
      <c r="T118" s="230">
        <f>S118*H118</f>
        <v>0</v>
      </c>
      <c r="U118" s="40"/>
      <c r="V118" s="40"/>
      <c r="W118" s="40"/>
      <c r="X118" s="40"/>
      <c r="Y118" s="40"/>
      <c r="Z118" s="40"/>
      <c r="AA118" s="40"/>
      <c r="AB118" s="40"/>
      <c r="AC118" s="40"/>
      <c r="AD118" s="40"/>
      <c r="AE118" s="40"/>
      <c r="AR118" s="231" t="s">
        <v>249</v>
      </c>
      <c r="AT118" s="231" t="s">
        <v>149</v>
      </c>
      <c r="AU118" s="231" t="s">
        <v>82</v>
      </c>
      <c r="AY118" s="19" t="s">
        <v>147</v>
      </c>
      <c r="BE118" s="232">
        <f>IF(N118="základní",J118,0)</f>
        <v>0</v>
      </c>
      <c r="BF118" s="232">
        <f>IF(N118="snížená",J118,0)</f>
        <v>0</v>
      </c>
      <c r="BG118" s="232">
        <f>IF(N118="zákl. přenesená",J118,0)</f>
        <v>0</v>
      </c>
      <c r="BH118" s="232">
        <f>IF(N118="sníž. přenesená",J118,0)</f>
        <v>0</v>
      </c>
      <c r="BI118" s="232">
        <f>IF(N118="nulová",J118,0)</f>
        <v>0</v>
      </c>
      <c r="BJ118" s="19" t="s">
        <v>80</v>
      </c>
      <c r="BK118" s="232">
        <f>ROUND(I118*H118,2)</f>
        <v>0</v>
      </c>
      <c r="BL118" s="19" t="s">
        <v>249</v>
      </c>
      <c r="BM118" s="231" t="s">
        <v>791</v>
      </c>
    </row>
    <row r="119" s="2" customFormat="1">
      <c r="A119" s="40"/>
      <c r="B119" s="41"/>
      <c r="C119" s="42"/>
      <c r="D119" s="233" t="s">
        <v>156</v>
      </c>
      <c r="E119" s="42"/>
      <c r="F119" s="234" t="s">
        <v>682</v>
      </c>
      <c r="G119" s="42"/>
      <c r="H119" s="42"/>
      <c r="I119" s="138"/>
      <c r="J119" s="42"/>
      <c r="K119" s="42"/>
      <c r="L119" s="46"/>
      <c r="M119" s="235"/>
      <c r="N119" s="236"/>
      <c r="O119" s="86"/>
      <c r="P119" s="86"/>
      <c r="Q119" s="86"/>
      <c r="R119" s="86"/>
      <c r="S119" s="86"/>
      <c r="T119" s="87"/>
      <c r="U119" s="40"/>
      <c r="V119" s="40"/>
      <c r="W119" s="40"/>
      <c r="X119" s="40"/>
      <c r="Y119" s="40"/>
      <c r="Z119" s="40"/>
      <c r="AA119" s="40"/>
      <c r="AB119" s="40"/>
      <c r="AC119" s="40"/>
      <c r="AD119" s="40"/>
      <c r="AE119" s="40"/>
      <c r="AT119" s="19" t="s">
        <v>156</v>
      </c>
      <c r="AU119" s="19" t="s">
        <v>82</v>
      </c>
    </row>
    <row r="120" s="13" customFormat="1">
      <c r="A120" s="13"/>
      <c r="B120" s="237"/>
      <c r="C120" s="238"/>
      <c r="D120" s="233" t="s">
        <v>158</v>
      </c>
      <c r="E120" s="239" t="s">
        <v>19</v>
      </c>
      <c r="F120" s="240" t="s">
        <v>792</v>
      </c>
      <c r="G120" s="238"/>
      <c r="H120" s="239" t="s">
        <v>19</v>
      </c>
      <c r="I120" s="241"/>
      <c r="J120" s="238"/>
      <c r="K120" s="238"/>
      <c r="L120" s="242"/>
      <c r="M120" s="243"/>
      <c r="N120" s="244"/>
      <c r="O120" s="244"/>
      <c r="P120" s="244"/>
      <c r="Q120" s="244"/>
      <c r="R120" s="244"/>
      <c r="S120" s="244"/>
      <c r="T120" s="245"/>
      <c r="U120" s="13"/>
      <c r="V120" s="13"/>
      <c r="W120" s="13"/>
      <c r="X120" s="13"/>
      <c r="Y120" s="13"/>
      <c r="Z120" s="13"/>
      <c r="AA120" s="13"/>
      <c r="AB120" s="13"/>
      <c r="AC120" s="13"/>
      <c r="AD120" s="13"/>
      <c r="AE120" s="13"/>
      <c r="AT120" s="246" t="s">
        <v>158</v>
      </c>
      <c r="AU120" s="246" t="s">
        <v>82</v>
      </c>
      <c r="AV120" s="13" t="s">
        <v>80</v>
      </c>
      <c r="AW120" s="13" t="s">
        <v>33</v>
      </c>
      <c r="AX120" s="13" t="s">
        <v>72</v>
      </c>
      <c r="AY120" s="246" t="s">
        <v>147</v>
      </c>
    </row>
    <row r="121" s="14" customFormat="1">
      <c r="A121" s="14"/>
      <c r="B121" s="247"/>
      <c r="C121" s="248"/>
      <c r="D121" s="233" t="s">
        <v>158</v>
      </c>
      <c r="E121" s="249" t="s">
        <v>19</v>
      </c>
      <c r="F121" s="250" t="s">
        <v>199</v>
      </c>
      <c r="G121" s="248"/>
      <c r="H121" s="251">
        <v>7</v>
      </c>
      <c r="I121" s="252"/>
      <c r="J121" s="248"/>
      <c r="K121" s="248"/>
      <c r="L121" s="253"/>
      <c r="M121" s="254"/>
      <c r="N121" s="255"/>
      <c r="O121" s="255"/>
      <c r="P121" s="255"/>
      <c r="Q121" s="255"/>
      <c r="R121" s="255"/>
      <c r="S121" s="255"/>
      <c r="T121" s="256"/>
      <c r="U121" s="14"/>
      <c r="V121" s="14"/>
      <c r="W121" s="14"/>
      <c r="X121" s="14"/>
      <c r="Y121" s="14"/>
      <c r="Z121" s="14"/>
      <c r="AA121" s="14"/>
      <c r="AB121" s="14"/>
      <c r="AC121" s="14"/>
      <c r="AD121" s="14"/>
      <c r="AE121" s="14"/>
      <c r="AT121" s="257" t="s">
        <v>158</v>
      </c>
      <c r="AU121" s="257" t="s">
        <v>82</v>
      </c>
      <c r="AV121" s="14" t="s">
        <v>82</v>
      </c>
      <c r="AW121" s="14" t="s">
        <v>33</v>
      </c>
      <c r="AX121" s="14" t="s">
        <v>80</v>
      </c>
      <c r="AY121" s="257" t="s">
        <v>147</v>
      </c>
    </row>
    <row r="122" s="2" customFormat="1" ht="16.5" customHeight="1">
      <c r="A122" s="40"/>
      <c r="B122" s="41"/>
      <c r="C122" s="280" t="s">
        <v>8</v>
      </c>
      <c r="D122" s="280" t="s">
        <v>250</v>
      </c>
      <c r="E122" s="281" t="s">
        <v>793</v>
      </c>
      <c r="F122" s="282" t="s">
        <v>794</v>
      </c>
      <c r="G122" s="283" t="s">
        <v>220</v>
      </c>
      <c r="H122" s="284">
        <v>7</v>
      </c>
      <c r="I122" s="285"/>
      <c r="J122" s="286">
        <f>ROUND(I122*H122,2)</f>
        <v>0</v>
      </c>
      <c r="K122" s="282" t="s">
        <v>153</v>
      </c>
      <c r="L122" s="287"/>
      <c r="M122" s="288" t="s">
        <v>19</v>
      </c>
      <c r="N122" s="289" t="s">
        <v>43</v>
      </c>
      <c r="O122" s="86"/>
      <c r="P122" s="229">
        <f>O122*H122</f>
        <v>0</v>
      </c>
      <c r="Q122" s="229">
        <v>0.0010200000000000001</v>
      </c>
      <c r="R122" s="229">
        <f>Q122*H122</f>
        <v>0.0071400000000000005</v>
      </c>
      <c r="S122" s="229">
        <v>0</v>
      </c>
      <c r="T122" s="230">
        <f>S122*H122</f>
        <v>0</v>
      </c>
      <c r="U122" s="40"/>
      <c r="V122" s="40"/>
      <c r="W122" s="40"/>
      <c r="X122" s="40"/>
      <c r="Y122" s="40"/>
      <c r="Z122" s="40"/>
      <c r="AA122" s="40"/>
      <c r="AB122" s="40"/>
      <c r="AC122" s="40"/>
      <c r="AD122" s="40"/>
      <c r="AE122" s="40"/>
      <c r="AR122" s="231" t="s">
        <v>329</v>
      </c>
      <c r="AT122" s="231" t="s">
        <v>250</v>
      </c>
      <c r="AU122" s="231" t="s">
        <v>82</v>
      </c>
      <c r="AY122" s="19" t="s">
        <v>147</v>
      </c>
      <c r="BE122" s="232">
        <f>IF(N122="základní",J122,0)</f>
        <v>0</v>
      </c>
      <c r="BF122" s="232">
        <f>IF(N122="snížená",J122,0)</f>
        <v>0</v>
      </c>
      <c r="BG122" s="232">
        <f>IF(N122="zákl. přenesená",J122,0)</f>
        <v>0</v>
      </c>
      <c r="BH122" s="232">
        <f>IF(N122="sníž. přenesená",J122,0)</f>
        <v>0</v>
      </c>
      <c r="BI122" s="232">
        <f>IF(N122="nulová",J122,0)</f>
        <v>0</v>
      </c>
      <c r="BJ122" s="19" t="s">
        <v>80</v>
      </c>
      <c r="BK122" s="232">
        <f>ROUND(I122*H122,2)</f>
        <v>0</v>
      </c>
      <c r="BL122" s="19" t="s">
        <v>249</v>
      </c>
      <c r="BM122" s="231" t="s">
        <v>795</v>
      </c>
    </row>
    <row r="123" s="2" customFormat="1" ht="21.75" customHeight="1">
      <c r="A123" s="40"/>
      <c r="B123" s="41"/>
      <c r="C123" s="220" t="s">
        <v>199</v>
      </c>
      <c r="D123" s="220" t="s">
        <v>149</v>
      </c>
      <c r="E123" s="221" t="s">
        <v>692</v>
      </c>
      <c r="F123" s="222" t="s">
        <v>693</v>
      </c>
      <c r="G123" s="223" t="s">
        <v>186</v>
      </c>
      <c r="H123" s="224">
        <v>0.016</v>
      </c>
      <c r="I123" s="225"/>
      <c r="J123" s="226">
        <f>ROUND(I123*H123,2)</f>
        <v>0</v>
      </c>
      <c r="K123" s="222" t="s">
        <v>153</v>
      </c>
      <c r="L123" s="46"/>
      <c r="M123" s="227" t="s">
        <v>19</v>
      </c>
      <c r="N123" s="228" t="s">
        <v>43</v>
      </c>
      <c r="O123" s="86"/>
      <c r="P123" s="229">
        <f>O123*H123</f>
        <v>0</v>
      </c>
      <c r="Q123" s="229">
        <v>0</v>
      </c>
      <c r="R123" s="229">
        <f>Q123*H123</f>
        <v>0</v>
      </c>
      <c r="S123" s="229">
        <v>0</v>
      </c>
      <c r="T123" s="230">
        <f>S123*H123</f>
        <v>0</v>
      </c>
      <c r="U123" s="40"/>
      <c r="V123" s="40"/>
      <c r="W123" s="40"/>
      <c r="X123" s="40"/>
      <c r="Y123" s="40"/>
      <c r="Z123" s="40"/>
      <c r="AA123" s="40"/>
      <c r="AB123" s="40"/>
      <c r="AC123" s="40"/>
      <c r="AD123" s="40"/>
      <c r="AE123" s="40"/>
      <c r="AR123" s="231" t="s">
        <v>249</v>
      </c>
      <c r="AT123" s="231" t="s">
        <v>149</v>
      </c>
      <c r="AU123" s="231" t="s">
        <v>82</v>
      </c>
      <c r="AY123" s="19" t="s">
        <v>147</v>
      </c>
      <c r="BE123" s="232">
        <f>IF(N123="základní",J123,0)</f>
        <v>0</v>
      </c>
      <c r="BF123" s="232">
        <f>IF(N123="snížená",J123,0)</f>
        <v>0</v>
      </c>
      <c r="BG123" s="232">
        <f>IF(N123="zákl. přenesená",J123,0)</f>
        <v>0</v>
      </c>
      <c r="BH123" s="232">
        <f>IF(N123="sníž. přenesená",J123,0)</f>
        <v>0</v>
      </c>
      <c r="BI123" s="232">
        <f>IF(N123="nulová",J123,0)</f>
        <v>0</v>
      </c>
      <c r="BJ123" s="19" t="s">
        <v>80</v>
      </c>
      <c r="BK123" s="232">
        <f>ROUND(I123*H123,2)</f>
        <v>0</v>
      </c>
      <c r="BL123" s="19" t="s">
        <v>249</v>
      </c>
      <c r="BM123" s="231" t="s">
        <v>796</v>
      </c>
    </row>
    <row r="124" s="2" customFormat="1">
      <c r="A124" s="40"/>
      <c r="B124" s="41"/>
      <c r="C124" s="42"/>
      <c r="D124" s="233" t="s">
        <v>156</v>
      </c>
      <c r="E124" s="42"/>
      <c r="F124" s="234" t="s">
        <v>622</v>
      </c>
      <c r="G124" s="42"/>
      <c r="H124" s="42"/>
      <c r="I124" s="138"/>
      <c r="J124" s="42"/>
      <c r="K124" s="42"/>
      <c r="L124" s="46"/>
      <c r="M124" s="235"/>
      <c r="N124" s="236"/>
      <c r="O124" s="86"/>
      <c r="P124" s="86"/>
      <c r="Q124" s="86"/>
      <c r="R124" s="86"/>
      <c r="S124" s="86"/>
      <c r="T124" s="87"/>
      <c r="U124" s="40"/>
      <c r="V124" s="40"/>
      <c r="W124" s="40"/>
      <c r="X124" s="40"/>
      <c r="Y124" s="40"/>
      <c r="Z124" s="40"/>
      <c r="AA124" s="40"/>
      <c r="AB124" s="40"/>
      <c r="AC124" s="40"/>
      <c r="AD124" s="40"/>
      <c r="AE124" s="40"/>
      <c r="AT124" s="19" t="s">
        <v>156</v>
      </c>
      <c r="AU124" s="19" t="s">
        <v>82</v>
      </c>
    </row>
    <row r="125" s="2" customFormat="1" ht="21.75" customHeight="1">
      <c r="A125" s="40"/>
      <c r="B125" s="41"/>
      <c r="C125" s="220" t="s">
        <v>206</v>
      </c>
      <c r="D125" s="220" t="s">
        <v>149</v>
      </c>
      <c r="E125" s="221" t="s">
        <v>696</v>
      </c>
      <c r="F125" s="222" t="s">
        <v>697</v>
      </c>
      <c r="G125" s="223" t="s">
        <v>186</v>
      </c>
      <c r="H125" s="224">
        <v>0.016</v>
      </c>
      <c r="I125" s="225"/>
      <c r="J125" s="226">
        <f>ROUND(I125*H125,2)</f>
        <v>0</v>
      </c>
      <c r="K125" s="222" t="s">
        <v>153</v>
      </c>
      <c r="L125" s="46"/>
      <c r="M125" s="227" t="s">
        <v>19</v>
      </c>
      <c r="N125" s="228" t="s">
        <v>43</v>
      </c>
      <c r="O125" s="86"/>
      <c r="P125" s="229">
        <f>O125*H125</f>
        <v>0</v>
      </c>
      <c r="Q125" s="229">
        <v>0</v>
      </c>
      <c r="R125" s="229">
        <f>Q125*H125</f>
        <v>0</v>
      </c>
      <c r="S125" s="229">
        <v>0</v>
      </c>
      <c r="T125" s="230">
        <f>S125*H125</f>
        <v>0</v>
      </c>
      <c r="U125" s="40"/>
      <c r="V125" s="40"/>
      <c r="W125" s="40"/>
      <c r="X125" s="40"/>
      <c r="Y125" s="40"/>
      <c r="Z125" s="40"/>
      <c r="AA125" s="40"/>
      <c r="AB125" s="40"/>
      <c r="AC125" s="40"/>
      <c r="AD125" s="40"/>
      <c r="AE125" s="40"/>
      <c r="AR125" s="231" t="s">
        <v>249</v>
      </c>
      <c r="AT125" s="231" t="s">
        <v>149</v>
      </c>
      <c r="AU125" s="231" t="s">
        <v>82</v>
      </c>
      <c r="AY125" s="19" t="s">
        <v>147</v>
      </c>
      <c r="BE125" s="232">
        <f>IF(N125="základní",J125,0)</f>
        <v>0</v>
      </c>
      <c r="BF125" s="232">
        <f>IF(N125="snížená",J125,0)</f>
        <v>0</v>
      </c>
      <c r="BG125" s="232">
        <f>IF(N125="zákl. přenesená",J125,0)</f>
        <v>0</v>
      </c>
      <c r="BH125" s="232">
        <f>IF(N125="sníž. přenesená",J125,0)</f>
        <v>0</v>
      </c>
      <c r="BI125" s="232">
        <f>IF(N125="nulová",J125,0)</f>
        <v>0</v>
      </c>
      <c r="BJ125" s="19" t="s">
        <v>80</v>
      </c>
      <c r="BK125" s="232">
        <f>ROUND(I125*H125,2)</f>
        <v>0</v>
      </c>
      <c r="BL125" s="19" t="s">
        <v>249</v>
      </c>
      <c r="BM125" s="231" t="s">
        <v>797</v>
      </c>
    </row>
    <row r="126" s="2" customFormat="1">
      <c r="A126" s="40"/>
      <c r="B126" s="41"/>
      <c r="C126" s="42"/>
      <c r="D126" s="233" t="s">
        <v>156</v>
      </c>
      <c r="E126" s="42"/>
      <c r="F126" s="234" t="s">
        <v>622</v>
      </c>
      <c r="G126" s="42"/>
      <c r="H126" s="42"/>
      <c r="I126" s="138"/>
      <c r="J126" s="42"/>
      <c r="K126" s="42"/>
      <c r="L126" s="46"/>
      <c r="M126" s="293"/>
      <c r="N126" s="294"/>
      <c r="O126" s="295"/>
      <c r="P126" s="295"/>
      <c r="Q126" s="295"/>
      <c r="R126" s="295"/>
      <c r="S126" s="295"/>
      <c r="T126" s="296"/>
      <c r="U126" s="40"/>
      <c r="V126" s="40"/>
      <c r="W126" s="40"/>
      <c r="X126" s="40"/>
      <c r="Y126" s="40"/>
      <c r="Z126" s="40"/>
      <c r="AA126" s="40"/>
      <c r="AB126" s="40"/>
      <c r="AC126" s="40"/>
      <c r="AD126" s="40"/>
      <c r="AE126" s="40"/>
      <c r="AT126" s="19" t="s">
        <v>156</v>
      </c>
      <c r="AU126" s="19" t="s">
        <v>82</v>
      </c>
    </row>
    <row r="127" s="2" customFormat="1" ht="6.96" customHeight="1">
      <c r="A127" s="40"/>
      <c r="B127" s="61"/>
      <c r="C127" s="62"/>
      <c r="D127" s="62"/>
      <c r="E127" s="62"/>
      <c r="F127" s="62"/>
      <c r="G127" s="62"/>
      <c r="H127" s="62"/>
      <c r="I127" s="168"/>
      <c r="J127" s="62"/>
      <c r="K127" s="62"/>
      <c r="L127" s="46"/>
      <c r="M127" s="40"/>
      <c r="O127" s="40"/>
      <c r="P127" s="40"/>
      <c r="Q127" s="40"/>
      <c r="R127" s="40"/>
      <c r="S127" s="40"/>
      <c r="T127" s="40"/>
      <c r="U127" s="40"/>
      <c r="V127" s="40"/>
      <c r="W127" s="40"/>
      <c r="X127" s="40"/>
      <c r="Y127" s="40"/>
      <c r="Z127" s="40"/>
      <c r="AA127" s="40"/>
      <c r="AB127" s="40"/>
      <c r="AC127" s="40"/>
      <c r="AD127" s="40"/>
      <c r="AE127" s="40"/>
    </row>
  </sheetData>
  <sheetProtection sheet="1" autoFilter="0" formatColumns="0" formatRows="0" objects="1" scenarios="1" spinCount="100000" saltValue="6JNMPdN2ESVnvVh9dFxUkug+IAmvSsrMRsEEzVs1gmFtwQdig2+8gIZFRfCFvwjYsh9ZCys74cV8u1lL78sarw==" hashValue="kRb01ux6R9pMhNpAr6G552sZYty6ObucfbIxSKCBuPfWp1iN97ccFY3ehhofQf3t/PN3uP1QKbZLAyNazW6CDg==" algorithmName="SHA-512" password="CC35"/>
  <autoFilter ref="C82:K126"/>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88</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798</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ROUND(J82,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ROUND((SUM(BE82:BE92)),  2)</f>
        <v>0</v>
      </c>
      <c r="G33" s="40"/>
      <c r="H33" s="40"/>
      <c r="I33" s="157">
        <v>0.20999999999999999</v>
      </c>
      <c r="J33" s="156">
        <f>ROUND(((SUM(BE82:BE92))*I33),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ROUND((SUM(BF82:BF92)),  2)</f>
        <v>0</v>
      </c>
      <c r="G34" s="40"/>
      <c r="H34" s="40"/>
      <c r="I34" s="157">
        <v>0.14999999999999999</v>
      </c>
      <c r="J34" s="156">
        <f>ROUND(((SUM(BF82:BF92))*I34),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ROUND((SUM(BG82:BG92)),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ROUND((SUM(BH82:BH92)),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ROUND((SUM(BI82:BI92)),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12 - Zámečnické a truhlářské prvky</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J82</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121</v>
      </c>
      <c r="E60" s="181"/>
      <c r="F60" s="181"/>
      <c r="G60" s="181"/>
      <c r="H60" s="181"/>
      <c r="I60" s="182"/>
      <c r="J60" s="183">
        <f>J83</f>
        <v>0</v>
      </c>
      <c r="K60" s="179"/>
      <c r="L60" s="184"/>
      <c r="S60" s="9"/>
      <c r="T60" s="9"/>
      <c r="U60" s="9"/>
      <c r="V60" s="9"/>
      <c r="W60" s="9"/>
      <c r="X60" s="9"/>
      <c r="Y60" s="9"/>
      <c r="Z60" s="9"/>
      <c r="AA60" s="9"/>
      <c r="AB60" s="9"/>
      <c r="AC60" s="9"/>
      <c r="AD60" s="9"/>
      <c r="AE60" s="9"/>
    </row>
    <row r="61" s="10" customFormat="1" ht="19.92" customHeight="1">
      <c r="A61" s="10"/>
      <c r="B61" s="185"/>
      <c r="C61" s="186"/>
      <c r="D61" s="187" t="s">
        <v>127</v>
      </c>
      <c r="E61" s="188"/>
      <c r="F61" s="188"/>
      <c r="G61" s="188"/>
      <c r="H61" s="188"/>
      <c r="I61" s="189"/>
      <c r="J61" s="190">
        <f>J84</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799</v>
      </c>
      <c r="E62" s="188"/>
      <c r="F62" s="188"/>
      <c r="G62" s="188"/>
      <c r="H62" s="188"/>
      <c r="I62" s="189"/>
      <c r="J62" s="190">
        <f>J89</f>
        <v>0</v>
      </c>
      <c r="K62" s="186"/>
      <c r="L62" s="191"/>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138"/>
      <c r="J63" s="42"/>
      <c r="K63" s="42"/>
      <c r="L63" s="139"/>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68"/>
      <c r="J64" s="62"/>
      <c r="K64" s="62"/>
      <c r="L64" s="139"/>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71"/>
      <c r="J68" s="64"/>
      <c r="K68" s="64"/>
      <c r="L68" s="139"/>
      <c r="S68" s="40"/>
      <c r="T68" s="40"/>
      <c r="U68" s="40"/>
      <c r="V68" s="40"/>
      <c r="W68" s="40"/>
      <c r="X68" s="40"/>
      <c r="Y68" s="40"/>
      <c r="Z68" s="40"/>
      <c r="AA68" s="40"/>
      <c r="AB68" s="40"/>
      <c r="AC68" s="40"/>
      <c r="AD68" s="40"/>
      <c r="AE68" s="40"/>
    </row>
    <row r="69" s="2" customFormat="1" ht="24.96" customHeight="1">
      <c r="A69" s="40"/>
      <c r="B69" s="41"/>
      <c r="C69" s="25" t="s">
        <v>132</v>
      </c>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6.5" customHeight="1">
      <c r="A72" s="40"/>
      <c r="B72" s="41"/>
      <c r="C72" s="42"/>
      <c r="D72" s="42"/>
      <c r="E72" s="172" t="str">
        <f>E7</f>
        <v>Stavební úpravy MŠ Sendražice</v>
      </c>
      <c r="F72" s="34"/>
      <c r="G72" s="34"/>
      <c r="H72" s="34"/>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108</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71" t="str">
        <f>E9</f>
        <v>12 - Zámečnické a truhlářské prvky</v>
      </c>
      <c r="F74" s="42"/>
      <c r="G74" s="42"/>
      <c r="H74" s="42"/>
      <c r="I74" s="138"/>
      <c r="J74" s="42"/>
      <c r="K74" s="42"/>
      <c r="L74" s="13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parc. č. st 600</v>
      </c>
      <c r="G76" s="42"/>
      <c r="H76" s="42"/>
      <c r="I76" s="142" t="s">
        <v>23</v>
      </c>
      <c r="J76" s="74" t="str">
        <f>IF(J12="","",J12)</f>
        <v>12. 5. 2020</v>
      </c>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Město Kolín</v>
      </c>
      <c r="G78" s="42"/>
      <c r="H78" s="42"/>
      <c r="I78" s="142" t="s">
        <v>31</v>
      </c>
      <c r="J78" s="38" t="str">
        <f>E21</f>
        <v>Revitali s.r.o.</v>
      </c>
      <c r="K78" s="42"/>
      <c r="L78" s="139"/>
      <c r="S78" s="40"/>
      <c r="T78" s="40"/>
      <c r="U78" s="40"/>
      <c r="V78" s="40"/>
      <c r="W78" s="40"/>
      <c r="X78" s="40"/>
      <c r="Y78" s="40"/>
      <c r="Z78" s="40"/>
      <c r="AA78" s="40"/>
      <c r="AB78" s="40"/>
      <c r="AC78" s="40"/>
      <c r="AD78" s="40"/>
      <c r="AE78" s="40"/>
    </row>
    <row r="79" s="2" customFormat="1" ht="15.15" customHeight="1">
      <c r="A79" s="40"/>
      <c r="B79" s="41"/>
      <c r="C79" s="34" t="s">
        <v>29</v>
      </c>
      <c r="D79" s="42"/>
      <c r="E79" s="42"/>
      <c r="F79" s="29" t="str">
        <f>IF(E18="","",E18)</f>
        <v>Vyplň údaj</v>
      </c>
      <c r="G79" s="42"/>
      <c r="H79" s="42"/>
      <c r="I79" s="142" t="s">
        <v>34</v>
      </c>
      <c r="J79" s="38" t="str">
        <f>E24</f>
        <v xml:space="preserve"> </v>
      </c>
      <c r="K79" s="42"/>
      <c r="L79" s="139"/>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38"/>
      <c r="J80" s="42"/>
      <c r="K80" s="42"/>
      <c r="L80" s="139"/>
      <c r="S80" s="40"/>
      <c r="T80" s="40"/>
      <c r="U80" s="40"/>
      <c r="V80" s="40"/>
      <c r="W80" s="40"/>
      <c r="X80" s="40"/>
      <c r="Y80" s="40"/>
      <c r="Z80" s="40"/>
      <c r="AA80" s="40"/>
      <c r="AB80" s="40"/>
      <c r="AC80" s="40"/>
      <c r="AD80" s="40"/>
      <c r="AE80" s="40"/>
    </row>
    <row r="81" s="11" customFormat="1" ht="29.28" customHeight="1">
      <c r="A81" s="192"/>
      <c r="B81" s="193"/>
      <c r="C81" s="194" t="s">
        <v>133</v>
      </c>
      <c r="D81" s="195" t="s">
        <v>57</v>
      </c>
      <c r="E81" s="195" t="s">
        <v>53</v>
      </c>
      <c r="F81" s="195" t="s">
        <v>54</v>
      </c>
      <c r="G81" s="195" t="s">
        <v>134</v>
      </c>
      <c r="H81" s="195" t="s">
        <v>135</v>
      </c>
      <c r="I81" s="196" t="s">
        <v>136</v>
      </c>
      <c r="J81" s="195" t="s">
        <v>112</v>
      </c>
      <c r="K81" s="197" t="s">
        <v>137</v>
      </c>
      <c r="L81" s="198"/>
      <c r="M81" s="94" t="s">
        <v>19</v>
      </c>
      <c r="N81" s="95" t="s">
        <v>42</v>
      </c>
      <c r="O81" s="95" t="s">
        <v>138</v>
      </c>
      <c r="P81" s="95" t="s">
        <v>139</v>
      </c>
      <c r="Q81" s="95" t="s">
        <v>140</v>
      </c>
      <c r="R81" s="95" t="s">
        <v>141</v>
      </c>
      <c r="S81" s="95" t="s">
        <v>142</v>
      </c>
      <c r="T81" s="96" t="s">
        <v>143</v>
      </c>
      <c r="U81" s="192"/>
      <c r="V81" s="192"/>
      <c r="W81" s="192"/>
      <c r="X81" s="192"/>
      <c r="Y81" s="192"/>
      <c r="Z81" s="192"/>
      <c r="AA81" s="192"/>
      <c r="AB81" s="192"/>
      <c r="AC81" s="192"/>
      <c r="AD81" s="192"/>
      <c r="AE81" s="192"/>
    </row>
    <row r="82" s="2" customFormat="1" ht="22.8" customHeight="1">
      <c r="A82" s="40"/>
      <c r="B82" s="41"/>
      <c r="C82" s="101" t="s">
        <v>144</v>
      </c>
      <c r="D82" s="42"/>
      <c r="E82" s="42"/>
      <c r="F82" s="42"/>
      <c r="G82" s="42"/>
      <c r="H82" s="42"/>
      <c r="I82" s="138"/>
      <c r="J82" s="199">
        <f>BK82</f>
        <v>0</v>
      </c>
      <c r="K82" s="42"/>
      <c r="L82" s="46"/>
      <c r="M82" s="97"/>
      <c r="N82" s="200"/>
      <c r="O82" s="98"/>
      <c r="P82" s="201">
        <f>P83</f>
        <v>0</v>
      </c>
      <c r="Q82" s="98"/>
      <c r="R82" s="201">
        <f>R83</f>
        <v>0</v>
      </c>
      <c r="S82" s="98"/>
      <c r="T82" s="202">
        <f>T83</f>
        <v>0</v>
      </c>
      <c r="U82" s="40"/>
      <c r="V82" s="40"/>
      <c r="W82" s="40"/>
      <c r="X82" s="40"/>
      <c r="Y82" s="40"/>
      <c r="Z82" s="40"/>
      <c r="AA82" s="40"/>
      <c r="AB82" s="40"/>
      <c r="AC82" s="40"/>
      <c r="AD82" s="40"/>
      <c r="AE82" s="40"/>
      <c r="AT82" s="19" t="s">
        <v>71</v>
      </c>
      <c r="AU82" s="19" t="s">
        <v>113</v>
      </c>
      <c r="BK82" s="203">
        <f>BK83</f>
        <v>0</v>
      </c>
    </row>
    <row r="83" s="12" customFormat="1" ht="25.92" customHeight="1">
      <c r="A83" s="12"/>
      <c r="B83" s="204"/>
      <c r="C83" s="205"/>
      <c r="D83" s="206" t="s">
        <v>71</v>
      </c>
      <c r="E83" s="207" t="s">
        <v>380</v>
      </c>
      <c r="F83" s="207" t="s">
        <v>381</v>
      </c>
      <c r="G83" s="205"/>
      <c r="H83" s="205"/>
      <c r="I83" s="208"/>
      <c r="J83" s="209">
        <f>BK83</f>
        <v>0</v>
      </c>
      <c r="K83" s="205"/>
      <c r="L83" s="210"/>
      <c r="M83" s="211"/>
      <c r="N83" s="212"/>
      <c r="O83" s="212"/>
      <c r="P83" s="213">
        <f>P84+P89</f>
        <v>0</v>
      </c>
      <c r="Q83" s="212"/>
      <c r="R83" s="213">
        <f>R84+R89</f>
        <v>0</v>
      </c>
      <c r="S83" s="212"/>
      <c r="T83" s="214">
        <f>T84+T89</f>
        <v>0</v>
      </c>
      <c r="U83" s="12"/>
      <c r="V83" s="12"/>
      <c r="W83" s="12"/>
      <c r="X83" s="12"/>
      <c r="Y83" s="12"/>
      <c r="Z83" s="12"/>
      <c r="AA83" s="12"/>
      <c r="AB83" s="12"/>
      <c r="AC83" s="12"/>
      <c r="AD83" s="12"/>
      <c r="AE83" s="12"/>
      <c r="AR83" s="215" t="s">
        <v>82</v>
      </c>
      <c r="AT83" s="216" t="s">
        <v>71</v>
      </c>
      <c r="AU83" s="216" t="s">
        <v>72</v>
      </c>
      <c r="AY83" s="215" t="s">
        <v>147</v>
      </c>
      <c r="BK83" s="217">
        <f>BK84+BK89</f>
        <v>0</v>
      </c>
    </row>
    <row r="84" s="12" customFormat="1" ht="22.8" customHeight="1">
      <c r="A84" s="12"/>
      <c r="B84" s="204"/>
      <c r="C84" s="205"/>
      <c r="D84" s="206" t="s">
        <v>71</v>
      </c>
      <c r="E84" s="218" t="s">
        <v>497</v>
      </c>
      <c r="F84" s="218" t="s">
        <v>498</v>
      </c>
      <c r="G84" s="205"/>
      <c r="H84" s="205"/>
      <c r="I84" s="208"/>
      <c r="J84" s="219">
        <f>BK84</f>
        <v>0</v>
      </c>
      <c r="K84" s="205"/>
      <c r="L84" s="210"/>
      <c r="M84" s="211"/>
      <c r="N84" s="212"/>
      <c r="O84" s="212"/>
      <c r="P84" s="213">
        <f>SUM(P85:P88)</f>
        <v>0</v>
      </c>
      <c r="Q84" s="212"/>
      <c r="R84" s="213">
        <f>SUM(R85:R88)</f>
        <v>0</v>
      </c>
      <c r="S84" s="212"/>
      <c r="T84" s="214">
        <f>SUM(T85:T88)</f>
        <v>0</v>
      </c>
      <c r="U84" s="12"/>
      <c r="V84" s="12"/>
      <c r="W84" s="12"/>
      <c r="X84" s="12"/>
      <c r="Y84" s="12"/>
      <c r="Z84" s="12"/>
      <c r="AA84" s="12"/>
      <c r="AB84" s="12"/>
      <c r="AC84" s="12"/>
      <c r="AD84" s="12"/>
      <c r="AE84" s="12"/>
      <c r="AR84" s="215" t="s">
        <v>82</v>
      </c>
      <c r="AT84" s="216" t="s">
        <v>71</v>
      </c>
      <c r="AU84" s="216" t="s">
        <v>80</v>
      </c>
      <c r="AY84" s="215" t="s">
        <v>147</v>
      </c>
      <c r="BK84" s="217">
        <f>SUM(BK85:BK88)</f>
        <v>0</v>
      </c>
    </row>
    <row r="85" s="2" customFormat="1" ht="16.5" customHeight="1">
      <c r="A85" s="40"/>
      <c r="B85" s="41"/>
      <c r="C85" s="220" t="s">
        <v>167</v>
      </c>
      <c r="D85" s="220" t="s">
        <v>149</v>
      </c>
      <c r="E85" s="221" t="s">
        <v>800</v>
      </c>
      <c r="F85" s="222" t="s">
        <v>801</v>
      </c>
      <c r="G85" s="223" t="s">
        <v>180</v>
      </c>
      <c r="H85" s="224">
        <v>1</v>
      </c>
      <c r="I85" s="225"/>
      <c r="J85" s="226">
        <f>ROUND(I85*H85,2)</f>
        <v>0</v>
      </c>
      <c r="K85" s="222" t="s">
        <v>19</v>
      </c>
      <c r="L85" s="46"/>
      <c r="M85" s="227" t="s">
        <v>19</v>
      </c>
      <c r="N85" s="228" t="s">
        <v>43</v>
      </c>
      <c r="O85" s="86"/>
      <c r="P85" s="229">
        <f>O85*H85</f>
        <v>0</v>
      </c>
      <c r="Q85" s="229">
        <v>0</v>
      </c>
      <c r="R85" s="229">
        <f>Q85*H85</f>
        <v>0</v>
      </c>
      <c r="S85" s="229">
        <v>0</v>
      </c>
      <c r="T85" s="230">
        <f>S85*H85</f>
        <v>0</v>
      </c>
      <c r="U85" s="40"/>
      <c r="V85" s="40"/>
      <c r="W85" s="40"/>
      <c r="X85" s="40"/>
      <c r="Y85" s="40"/>
      <c r="Z85" s="40"/>
      <c r="AA85" s="40"/>
      <c r="AB85" s="40"/>
      <c r="AC85" s="40"/>
      <c r="AD85" s="40"/>
      <c r="AE85" s="40"/>
      <c r="AR85" s="231" t="s">
        <v>249</v>
      </c>
      <c r="AT85" s="231" t="s">
        <v>149</v>
      </c>
      <c r="AU85" s="231" t="s">
        <v>82</v>
      </c>
      <c r="AY85" s="19" t="s">
        <v>147</v>
      </c>
      <c r="BE85" s="232">
        <f>IF(N85="základní",J85,0)</f>
        <v>0</v>
      </c>
      <c r="BF85" s="232">
        <f>IF(N85="snížená",J85,0)</f>
        <v>0</v>
      </c>
      <c r="BG85" s="232">
        <f>IF(N85="zákl. přenesená",J85,0)</f>
        <v>0</v>
      </c>
      <c r="BH85" s="232">
        <f>IF(N85="sníž. přenesená",J85,0)</f>
        <v>0</v>
      </c>
      <c r="BI85" s="232">
        <f>IF(N85="nulová",J85,0)</f>
        <v>0</v>
      </c>
      <c r="BJ85" s="19" t="s">
        <v>80</v>
      </c>
      <c r="BK85" s="232">
        <f>ROUND(I85*H85,2)</f>
        <v>0</v>
      </c>
      <c r="BL85" s="19" t="s">
        <v>249</v>
      </c>
      <c r="BM85" s="231" t="s">
        <v>802</v>
      </c>
    </row>
    <row r="86" s="2" customFormat="1" ht="21.75" customHeight="1">
      <c r="A86" s="40"/>
      <c r="B86" s="41"/>
      <c r="C86" s="220" t="s">
        <v>154</v>
      </c>
      <c r="D86" s="220" t="s">
        <v>149</v>
      </c>
      <c r="E86" s="221" t="s">
        <v>803</v>
      </c>
      <c r="F86" s="222" t="s">
        <v>804</v>
      </c>
      <c r="G86" s="223" t="s">
        <v>180</v>
      </c>
      <c r="H86" s="224">
        <v>4</v>
      </c>
      <c r="I86" s="225"/>
      <c r="J86" s="226">
        <f>ROUND(I86*H86,2)</f>
        <v>0</v>
      </c>
      <c r="K86" s="222" t="s">
        <v>19</v>
      </c>
      <c r="L86" s="46"/>
      <c r="M86" s="227" t="s">
        <v>19</v>
      </c>
      <c r="N86" s="228" t="s">
        <v>43</v>
      </c>
      <c r="O86" s="86"/>
      <c r="P86" s="229">
        <f>O86*H86</f>
        <v>0</v>
      </c>
      <c r="Q86" s="229">
        <v>0</v>
      </c>
      <c r="R86" s="229">
        <f>Q86*H86</f>
        <v>0</v>
      </c>
      <c r="S86" s="229">
        <v>0</v>
      </c>
      <c r="T86" s="230">
        <f>S86*H86</f>
        <v>0</v>
      </c>
      <c r="U86" s="40"/>
      <c r="V86" s="40"/>
      <c r="W86" s="40"/>
      <c r="X86" s="40"/>
      <c r="Y86" s="40"/>
      <c r="Z86" s="40"/>
      <c r="AA86" s="40"/>
      <c r="AB86" s="40"/>
      <c r="AC86" s="40"/>
      <c r="AD86" s="40"/>
      <c r="AE86" s="40"/>
      <c r="AR86" s="231" t="s">
        <v>249</v>
      </c>
      <c r="AT86" s="231" t="s">
        <v>149</v>
      </c>
      <c r="AU86" s="231" t="s">
        <v>82</v>
      </c>
      <c r="AY86" s="19" t="s">
        <v>147</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249</v>
      </c>
      <c r="BM86" s="231" t="s">
        <v>805</v>
      </c>
    </row>
    <row r="87" s="2" customFormat="1" ht="21.75" customHeight="1">
      <c r="A87" s="40"/>
      <c r="B87" s="41"/>
      <c r="C87" s="220" t="s">
        <v>183</v>
      </c>
      <c r="D87" s="220" t="s">
        <v>149</v>
      </c>
      <c r="E87" s="221" t="s">
        <v>806</v>
      </c>
      <c r="F87" s="222" t="s">
        <v>807</v>
      </c>
      <c r="G87" s="223" t="s">
        <v>808</v>
      </c>
      <c r="H87" s="297"/>
      <c r="I87" s="225"/>
      <c r="J87" s="226">
        <f>ROUND(I87*H87,2)</f>
        <v>0</v>
      </c>
      <c r="K87" s="222" t="s">
        <v>153</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249</v>
      </c>
      <c r="AT87" s="231" t="s">
        <v>149</v>
      </c>
      <c r="AU87" s="231" t="s">
        <v>82</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249</v>
      </c>
      <c r="BM87" s="231" t="s">
        <v>809</v>
      </c>
    </row>
    <row r="88" s="2" customFormat="1">
      <c r="A88" s="40"/>
      <c r="B88" s="41"/>
      <c r="C88" s="42"/>
      <c r="D88" s="233" t="s">
        <v>156</v>
      </c>
      <c r="E88" s="42"/>
      <c r="F88" s="234" t="s">
        <v>540</v>
      </c>
      <c r="G88" s="42"/>
      <c r="H88" s="42"/>
      <c r="I88" s="138"/>
      <c r="J88" s="42"/>
      <c r="K88" s="42"/>
      <c r="L88" s="46"/>
      <c r="M88" s="235"/>
      <c r="N88" s="236"/>
      <c r="O88" s="86"/>
      <c r="P88" s="86"/>
      <c r="Q88" s="86"/>
      <c r="R88" s="86"/>
      <c r="S88" s="86"/>
      <c r="T88" s="87"/>
      <c r="U88" s="40"/>
      <c r="V88" s="40"/>
      <c r="W88" s="40"/>
      <c r="X88" s="40"/>
      <c r="Y88" s="40"/>
      <c r="Z88" s="40"/>
      <c r="AA88" s="40"/>
      <c r="AB88" s="40"/>
      <c r="AC88" s="40"/>
      <c r="AD88" s="40"/>
      <c r="AE88" s="40"/>
      <c r="AT88" s="19" t="s">
        <v>156</v>
      </c>
      <c r="AU88" s="19" t="s">
        <v>82</v>
      </c>
    </row>
    <row r="89" s="12" customFormat="1" ht="22.8" customHeight="1">
      <c r="A89" s="12"/>
      <c r="B89" s="204"/>
      <c r="C89" s="205"/>
      <c r="D89" s="206" t="s">
        <v>71</v>
      </c>
      <c r="E89" s="218" t="s">
        <v>810</v>
      </c>
      <c r="F89" s="218" t="s">
        <v>811</v>
      </c>
      <c r="G89" s="205"/>
      <c r="H89" s="205"/>
      <c r="I89" s="208"/>
      <c r="J89" s="219">
        <f>BK89</f>
        <v>0</v>
      </c>
      <c r="K89" s="205"/>
      <c r="L89" s="210"/>
      <c r="M89" s="211"/>
      <c r="N89" s="212"/>
      <c r="O89" s="212"/>
      <c r="P89" s="213">
        <f>SUM(P90:P92)</f>
        <v>0</v>
      </c>
      <c r="Q89" s="212"/>
      <c r="R89" s="213">
        <f>SUM(R90:R92)</f>
        <v>0</v>
      </c>
      <c r="S89" s="212"/>
      <c r="T89" s="214">
        <f>SUM(T90:T92)</f>
        <v>0</v>
      </c>
      <c r="U89" s="12"/>
      <c r="V89" s="12"/>
      <c r="W89" s="12"/>
      <c r="X89" s="12"/>
      <c r="Y89" s="12"/>
      <c r="Z89" s="12"/>
      <c r="AA89" s="12"/>
      <c r="AB89" s="12"/>
      <c r="AC89" s="12"/>
      <c r="AD89" s="12"/>
      <c r="AE89" s="12"/>
      <c r="AR89" s="215" t="s">
        <v>82</v>
      </c>
      <c r="AT89" s="216" t="s">
        <v>71</v>
      </c>
      <c r="AU89" s="216" t="s">
        <v>80</v>
      </c>
      <c r="AY89" s="215" t="s">
        <v>147</v>
      </c>
      <c r="BK89" s="217">
        <f>SUM(BK90:BK92)</f>
        <v>0</v>
      </c>
    </row>
    <row r="90" s="2" customFormat="1" ht="21.75" customHeight="1">
      <c r="A90" s="40"/>
      <c r="B90" s="41"/>
      <c r="C90" s="220" t="s">
        <v>80</v>
      </c>
      <c r="D90" s="220" t="s">
        <v>149</v>
      </c>
      <c r="E90" s="221" t="s">
        <v>812</v>
      </c>
      <c r="F90" s="222" t="s">
        <v>813</v>
      </c>
      <c r="G90" s="223" t="s">
        <v>180</v>
      </c>
      <c r="H90" s="224">
        <v>1</v>
      </c>
      <c r="I90" s="225"/>
      <c r="J90" s="226">
        <f>ROUND(I90*H90,2)</f>
        <v>0</v>
      </c>
      <c r="K90" s="222" t="s">
        <v>19</v>
      </c>
      <c r="L90" s="46"/>
      <c r="M90" s="227" t="s">
        <v>19</v>
      </c>
      <c r="N90" s="228" t="s">
        <v>43</v>
      </c>
      <c r="O90" s="86"/>
      <c r="P90" s="229">
        <f>O90*H90</f>
        <v>0</v>
      </c>
      <c r="Q90" s="229">
        <v>0</v>
      </c>
      <c r="R90" s="229">
        <f>Q90*H90</f>
        <v>0</v>
      </c>
      <c r="S90" s="229">
        <v>0</v>
      </c>
      <c r="T90" s="230">
        <f>S90*H90</f>
        <v>0</v>
      </c>
      <c r="U90" s="40"/>
      <c r="V90" s="40"/>
      <c r="W90" s="40"/>
      <c r="X90" s="40"/>
      <c r="Y90" s="40"/>
      <c r="Z90" s="40"/>
      <c r="AA90" s="40"/>
      <c r="AB90" s="40"/>
      <c r="AC90" s="40"/>
      <c r="AD90" s="40"/>
      <c r="AE90" s="40"/>
      <c r="AR90" s="231" t="s">
        <v>249</v>
      </c>
      <c r="AT90" s="231" t="s">
        <v>149</v>
      </c>
      <c r="AU90" s="231" t="s">
        <v>82</v>
      </c>
      <c r="AY90" s="19" t="s">
        <v>147</v>
      </c>
      <c r="BE90" s="232">
        <f>IF(N90="základní",J90,0)</f>
        <v>0</v>
      </c>
      <c r="BF90" s="232">
        <f>IF(N90="snížená",J90,0)</f>
        <v>0</v>
      </c>
      <c r="BG90" s="232">
        <f>IF(N90="zákl. přenesená",J90,0)</f>
        <v>0</v>
      </c>
      <c r="BH90" s="232">
        <f>IF(N90="sníž. přenesená",J90,0)</f>
        <v>0</v>
      </c>
      <c r="BI90" s="232">
        <f>IF(N90="nulová",J90,0)</f>
        <v>0</v>
      </c>
      <c r="BJ90" s="19" t="s">
        <v>80</v>
      </c>
      <c r="BK90" s="232">
        <f>ROUND(I90*H90,2)</f>
        <v>0</v>
      </c>
      <c r="BL90" s="19" t="s">
        <v>249</v>
      </c>
      <c r="BM90" s="231" t="s">
        <v>814</v>
      </c>
    </row>
    <row r="91" s="2" customFormat="1" ht="21.75" customHeight="1">
      <c r="A91" s="40"/>
      <c r="B91" s="41"/>
      <c r="C91" s="220" t="s">
        <v>82</v>
      </c>
      <c r="D91" s="220" t="s">
        <v>149</v>
      </c>
      <c r="E91" s="221" t="s">
        <v>815</v>
      </c>
      <c r="F91" s="222" t="s">
        <v>816</v>
      </c>
      <c r="G91" s="223" t="s">
        <v>808</v>
      </c>
      <c r="H91" s="297"/>
      <c r="I91" s="225"/>
      <c r="J91" s="226">
        <f>ROUND(I91*H91,2)</f>
        <v>0</v>
      </c>
      <c r="K91" s="222" t="s">
        <v>153</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249</v>
      </c>
      <c r="AT91" s="231" t="s">
        <v>149</v>
      </c>
      <c r="AU91" s="231" t="s">
        <v>82</v>
      </c>
      <c r="AY91" s="19" t="s">
        <v>147</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249</v>
      </c>
      <c r="BM91" s="231" t="s">
        <v>817</v>
      </c>
    </row>
    <row r="92" s="2" customFormat="1">
      <c r="A92" s="40"/>
      <c r="B92" s="41"/>
      <c r="C92" s="42"/>
      <c r="D92" s="233" t="s">
        <v>156</v>
      </c>
      <c r="E92" s="42"/>
      <c r="F92" s="234" t="s">
        <v>818</v>
      </c>
      <c r="G92" s="42"/>
      <c r="H92" s="42"/>
      <c r="I92" s="138"/>
      <c r="J92" s="42"/>
      <c r="K92" s="42"/>
      <c r="L92" s="46"/>
      <c r="M92" s="293"/>
      <c r="N92" s="294"/>
      <c r="O92" s="295"/>
      <c r="P92" s="295"/>
      <c r="Q92" s="295"/>
      <c r="R92" s="295"/>
      <c r="S92" s="295"/>
      <c r="T92" s="296"/>
      <c r="U92" s="40"/>
      <c r="V92" s="40"/>
      <c r="W92" s="40"/>
      <c r="X92" s="40"/>
      <c r="Y92" s="40"/>
      <c r="Z92" s="40"/>
      <c r="AA92" s="40"/>
      <c r="AB92" s="40"/>
      <c r="AC92" s="40"/>
      <c r="AD92" s="40"/>
      <c r="AE92" s="40"/>
      <c r="AT92" s="19" t="s">
        <v>156</v>
      </c>
      <c r="AU92" s="19" t="s">
        <v>82</v>
      </c>
    </row>
    <row r="93" s="2" customFormat="1" ht="6.96" customHeight="1">
      <c r="A93" s="40"/>
      <c r="B93" s="61"/>
      <c r="C93" s="62"/>
      <c r="D93" s="62"/>
      <c r="E93" s="62"/>
      <c r="F93" s="62"/>
      <c r="G93" s="62"/>
      <c r="H93" s="62"/>
      <c r="I93" s="168"/>
      <c r="J93" s="62"/>
      <c r="K93" s="62"/>
      <c r="L93" s="46"/>
      <c r="M93" s="40"/>
      <c r="O93" s="40"/>
      <c r="P93" s="40"/>
      <c r="Q93" s="40"/>
      <c r="R93" s="40"/>
      <c r="S93" s="40"/>
      <c r="T93" s="40"/>
      <c r="U93" s="40"/>
      <c r="V93" s="40"/>
      <c r="W93" s="40"/>
      <c r="X93" s="40"/>
      <c r="Y93" s="40"/>
      <c r="Z93" s="40"/>
      <c r="AA93" s="40"/>
      <c r="AB93" s="40"/>
      <c r="AC93" s="40"/>
      <c r="AD93" s="40"/>
      <c r="AE93" s="40"/>
    </row>
  </sheetData>
  <sheetProtection sheet="1" autoFilter="0" formatColumns="0" formatRows="0" objects="1" scenarios="1" spinCount="100000" saltValue="JGJ80ImNxxHqwMPznL5z1dwILrvOpOMTOeUxFq232vOznAyxK72LTEUnyC0tO4aSTbDmX4+xNP+MvOnCyFlbtQ==" hashValue="nnKwywrCX4HG9JQITZD90oc16/HYcKY1se3nBmB25eZA1q3dE1LxkN9Bhi9fNY8ExS/1KqhHCOxDSKqetxBVaA==" algorithmName="SHA-512" password="CC35"/>
  <autoFilter ref="C81:K92"/>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90</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819</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ROUND(J84,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ROUND((SUM(BE84:BE127)),  2)</f>
        <v>0</v>
      </c>
      <c r="G33" s="40"/>
      <c r="H33" s="40"/>
      <c r="I33" s="157">
        <v>0.20999999999999999</v>
      </c>
      <c r="J33" s="156">
        <f>ROUND(((SUM(BE84:BE127))*I33),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ROUND((SUM(BF84:BF127)),  2)</f>
        <v>0</v>
      </c>
      <c r="G34" s="40"/>
      <c r="H34" s="40"/>
      <c r="I34" s="157">
        <v>0.14999999999999999</v>
      </c>
      <c r="J34" s="156">
        <f>ROUND(((SUM(BF84:BF127))*I34),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ROUND((SUM(BG84:BG127)),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ROUND((SUM(BH84:BH127)),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ROUND((SUM(BI84:BI127)),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21 - Vytápění</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J84</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820</v>
      </c>
      <c r="E60" s="181"/>
      <c r="F60" s="181"/>
      <c r="G60" s="181"/>
      <c r="H60" s="181"/>
      <c r="I60" s="182"/>
      <c r="J60" s="183">
        <f>J85</f>
        <v>0</v>
      </c>
      <c r="K60" s="179"/>
      <c r="L60" s="184"/>
      <c r="S60" s="9"/>
      <c r="T60" s="9"/>
      <c r="U60" s="9"/>
      <c r="V60" s="9"/>
      <c r="W60" s="9"/>
      <c r="X60" s="9"/>
      <c r="Y60" s="9"/>
      <c r="Z60" s="9"/>
      <c r="AA60" s="9"/>
      <c r="AB60" s="9"/>
      <c r="AC60" s="9"/>
      <c r="AD60" s="9"/>
      <c r="AE60" s="9"/>
    </row>
    <row r="61" s="9" customFormat="1" ht="24.96" customHeight="1">
      <c r="A61" s="9"/>
      <c r="B61" s="178"/>
      <c r="C61" s="179"/>
      <c r="D61" s="180" t="s">
        <v>821</v>
      </c>
      <c r="E61" s="181"/>
      <c r="F61" s="181"/>
      <c r="G61" s="181"/>
      <c r="H61" s="181"/>
      <c r="I61" s="182"/>
      <c r="J61" s="183">
        <f>J96</f>
        <v>0</v>
      </c>
      <c r="K61" s="179"/>
      <c r="L61" s="184"/>
      <c r="S61" s="9"/>
      <c r="T61" s="9"/>
      <c r="U61" s="9"/>
      <c r="V61" s="9"/>
      <c r="W61" s="9"/>
      <c r="X61" s="9"/>
      <c r="Y61" s="9"/>
      <c r="Z61" s="9"/>
      <c r="AA61" s="9"/>
      <c r="AB61" s="9"/>
      <c r="AC61" s="9"/>
      <c r="AD61" s="9"/>
      <c r="AE61" s="9"/>
    </row>
    <row r="62" s="9" customFormat="1" ht="24.96" customHeight="1">
      <c r="A62" s="9"/>
      <c r="B62" s="178"/>
      <c r="C62" s="179"/>
      <c r="D62" s="180" t="s">
        <v>822</v>
      </c>
      <c r="E62" s="181"/>
      <c r="F62" s="181"/>
      <c r="G62" s="181"/>
      <c r="H62" s="181"/>
      <c r="I62" s="182"/>
      <c r="J62" s="183">
        <f>J104</f>
        <v>0</v>
      </c>
      <c r="K62" s="179"/>
      <c r="L62" s="184"/>
      <c r="S62" s="9"/>
      <c r="T62" s="9"/>
      <c r="U62" s="9"/>
      <c r="V62" s="9"/>
      <c r="W62" s="9"/>
      <c r="X62" s="9"/>
      <c r="Y62" s="9"/>
      <c r="Z62" s="9"/>
      <c r="AA62" s="9"/>
      <c r="AB62" s="9"/>
      <c r="AC62" s="9"/>
      <c r="AD62" s="9"/>
      <c r="AE62" s="9"/>
    </row>
    <row r="63" s="9" customFormat="1" ht="24.96" customHeight="1">
      <c r="A63" s="9"/>
      <c r="B63" s="178"/>
      <c r="C63" s="179"/>
      <c r="D63" s="180" t="s">
        <v>823</v>
      </c>
      <c r="E63" s="181"/>
      <c r="F63" s="181"/>
      <c r="G63" s="181"/>
      <c r="H63" s="181"/>
      <c r="I63" s="182"/>
      <c r="J63" s="183">
        <f>J110</f>
        <v>0</v>
      </c>
      <c r="K63" s="179"/>
      <c r="L63" s="184"/>
      <c r="S63" s="9"/>
      <c r="T63" s="9"/>
      <c r="U63" s="9"/>
      <c r="V63" s="9"/>
      <c r="W63" s="9"/>
      <c r="X63" s="9"/>
      <c r="Y63" s="9"/>
      <c r="Z63" s="9"/>
      <c r="AA63" s="9"/>
      <c r="AB63" s="9"/>
      <c r="AC63" s="9"/>
      <c r="AD63" s="9"/>
      <c r="AE63" s="9"/>
    </row>
    <row r="64" s="9" customFormat="1" ht="24.96" customHeight="1">
      <c r="A64" s="9"/>
      <c r="B64" s="178"/>
      <c r="C64" s="179"/>
      <c r="D64" s="180" t="s">
        <v>824</v>
      </c>
      <c r="E64" s="181"/>
      <c r="F64" s="181"/>
      <c r="G64" s="181"/>
      <c r="H64" s="181"/>
      <c r="I64" s="182"/>
      <c r="J64" s="183">
        <f>J116</f>
        <v>0</v>
      </c>
      <c r="K64" s="179"/>
      <c r="L64" s="184"/>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138"/>
      <c r="J65" s="42"/>
      <c r="K65" s="42"/>
      <c r="L65" s="139"/>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168"/>
      <c r="J66" s="62"/>
      <c r="K66" s="62"/>
      <c r="L66" s="139"/>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171"/>
      <c r="J70" s="64"/>
      <c r="K70" s="64"/>
      <c r="L70" s="139"/>
      <c r="S70" s="40"/>
      <c r="T70" s="40"/>
      <c r="U70" s="40"/>
      <c r="V70" s="40"/>
      <c r="W70" s="40"/>
      <c r="X70" s="40"/>
      <c r="Y70" s="40"/>
      <c r="Z70" s="40"/>
      <c r="AA70" s="40"/>
      <c r="AB70" s="40"/>
      <c r="AC70" s="40"/>
      <c r="AD70" s="40"/>
      <c r="AE70" s="40"/>
    </row>
    <row r="71" s="2" customFormat="1" ht="24.96" customHeight="1">
      <c r="A71" s="40"/>
      <c r="B71" s="41"/>
      <c r="C71" s="25" t="s">
        <v>132</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172" t="str">
        <f>E7</f>
        <v>Stavební úpravy MŠ Sendražice</v>
      </c>
      <c r="F74" s="34"/>
      <c r="G74" s="34"/>
      <c r="H74" s="34"/>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108</v>
      </c>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6.5" customHeight="1">
      <c r="A76" s="40"/>
      <c r="B76" s="41"/>
      <c r="C76" s="42"/>
      <c r="D76" s="42"/>
      <c r="E76" s="71" t="str">
        <f>E9</f>
        <v>21 - Vytápění</v>
      </c>
      <c r="F76" s="42"/>
      <c r="G76" s="42"/>
      <c r="H76" s="42"/>
      <c r="I76" s="138"/>
      <c r="J76" s="42"/>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parc. č. st 600</v>
      </c>
      <c r="G78" s="42"/>
      <c r="H78" s="42"/>
      <c r="I78" s="142" t="s">
        <v>23</v>
      </c>
      <c r="J78" s="74" t="str">
        <f>IF(J12="","",J12)</f>
        <v>12. 5. 2020</v>
      </c>
      <c r="K78" s="42"/>
      <c r="L78" s="13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Město Kolín</v>
      </c>
      <c r="G80" s="42"/>
      <c r="H80" s="42"/>
      <c r="I80" s="142" t="s">
        <v>31</v>
      </c>
      <c r="J80" s="38" t="str">
        <f>E21</f>
        <v>Revitali s.r.o.</v>
      </c>
      <c r="K80" s="42"/>
      <c r="L80" s="139"/>
      <c r="S80" s="40"/>
      <c r="T80" s="40"/>
      <c r="U80" s="40"/>
      <c r="V80" s="40"/>
      <c r="W80" s="40"/>
      <c r="X80" s="40"/>
      <c r="Y80" s="40"/>
      <c r="Z80" s="40"/>
      <c r="AA80" s="40"/>
      <c r="AB80" s="40"/>
      <c r="AC80" s="40"/>
      <c r="AD80" s="40"/>
      <c r="AE80" s="40"/>
    </row>
    <row r="81" s="2" customFormat="1" ht="15.15" customHeight="1">
      <c r="A81" s="40"/>
      <c r="B81" s="41"/>
      <c r="C81" s="34" t="s">
        <v>29</v>
      </c>
      <c r="D81" s="42"/>
      <c r="E81" s="42"/>
      <c r="F81" s="29" t="str">
        <f>IF(E18="","",E18)</f>
        <v>Vyplň údaj</v>
      </c>
      <c r="G81" s="42"/>
      <c r="H81" s="42"/>
      <c r="I81" s="142" t="s">
        <v>34</v>
      </c>
      <c r="J81" s="38" t="str">
        <f>E24</f>
        <v xml:space="preserve"> </v>
      </c>
      <c r="K81" s="42"/>
      <c r="L81" s="139"/>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138"/>
      <c r="J82" s="42"/>
      <c r="K82" s="42"/>
      <c r="L82" s="139"/>
      <c r="S82" s="40"/>
      <c r="T82" s="40"/>
      <c r="U82" s="40"/>
      <c r="V82" s="40"/>
      <c r="W82" s="40"/>
      <c r="X82" s="40"/>
      <c r="Y82" s="40"/>
      <c r="Z82" s="40"/>
      <c r="AA82" s="40"/>
      <c r="AB82" s="40"/>
      <c r="AC82" s="40"/>
      <c r="AD82" s="40"/>
      <c r="AE82" s="40"/>
    </row>
    <row r="83" s="11" customFormat="1" ht="29.28" customHeight="1">
      <c r="A83" s="192"/>
      <c r="B83" s="193"/>
      <c r="C83" s="194" t="s">
        <v>133</v>
      </c>
      <c r="D83" s="195" t="s">
        <v>57</v>
      </c>
      <c r="E83" s="195" t="s">
        <v>53</v>
      </c>
      <c r="F83" s="195" t="s">
        <v>54</v>
      </c>
      <c r="G83" s="195" t="s">
        <v>134</v>
      </c>
      <c r="H83" s="195" t="s">
        <v>135</v>
      </c>
      <c r="I83" s="196" t="s">
        <v>136</v>
      </c>
      <c r="J83" s="195" t="s">
        <v>112</v>
      </c>
      <c r="K83" s="197" t="s">
        <v>137</v>
      </c>
      <c r="L83" s="198"/>
      <c r="M83" s="94" t="s">
        <v>19</v>
      </c>
      <c r="N83" s="95" t="s">
        <v>42</v>
      </c>
      <c r="O83" s="95" t="s">
        <v>138</v>
      </c>
      <c r="P83" s="95" t="s">
        <v>139</v>
      </c>
      <c r="Q83" s="95" t="s">
        <v>140</v>
      </c>
      <c r="R83" s="95" t="s">
        <v>141</v>
      </c>
      <c r="S83" s="95" t="s">
        <v>142</v>
      </c>
      <c r="T83" s="96" t="s">
        <v>143</v>
      </c>
      <c r="U83" s="192"/>
      <c r="V83" s="192"/>
      <c r="W83" s="192"/>
      <c r="X83" s="192"/>
      <c r="Y83" s="192"/>
      <c r="Z83" s="192"/>
      <c r="AA83" s="192"/>
      <c r="AB83" s="192"/>
      <c r="AC83" s="192"/>
      <c r="AD83" s="192"/>
      <c r="AE83" s="192"/>
    </row>
    <row r="84" s="2" customFormat="1" ht="22.8" customHeight="1">
      <c r="A84" s="40"/>
      <c r="B84" s="41"/>
      <c r="C84" s="101" t="s">
        <v>144</v>
      </c>
      <c r="D84" s="42"/>
      <c r="E84" s="42"/>
      <c r="F84" s="42"/>
      <c r="G84" s="42"/>
      <c r="H84" s="42"/>
      <c r="I84" s="138"/>
      <c r="J84" s="199">
        <f>BK84</f>
        <v>0</v>
      </c>
      <c r="K84" s="42"/>
      <c r="L84" s="46"/>
      <c r="M84" s="97"/>
      <c r="N84" s="200"/>
      <c r="O84" s="98"/>
      <c r="P84" s="201">
        <f>P85+P96+P104+P110+P116</f>
        <v>0</v>
      </c>
      <c r="Q84" s="98"/>
      <c r="R84" s="201">
        <f>R85+R96+R104+R110+R116</f>
        <v>0</v>
      </c>
      <c r="S84" s="98"/>
      <c r="T84" s="202">
        <f>T85+T96+T104+T110+T116</f>
        <v>0</v>
      </c>
      <c r="U84" s="40"/>
      <c r="V84" s="40"/>
      <c r="W84" s="40"/>
      <c r="X84" s="40"/>
      <c r="Y84" s="40"/>
      <c r="Z84" s="40"/>
      <c r="AA84" s="40"/>
      <c r="AB84" s="40"/>
      <c r="AC84" s="40"/>
      <c r="AD84" s="40"/>
      <c r="AE84" s="40"/>
      <c r="AT84" s="19" t="s">
        <v>71</v>
      </c>
      <c r="AU84" s="19" t="s">
        <v>113</v>
      </c>
      <c r="BK84" s="203">
        <f>BK85+BK96+BK104+BK110+BK116</f>
        <v>0</v>
      </c>
    </row>
    <row r="85" s="12" customFormat="1" ht="25.92" customHeight="1">
      <c r="A85" s="12"/>
      <c r="B85" s="204"/>
      <c r="C85" s="205"/>
      <c r="D85" s="206" t="s">
        <v>71</v>
      </c>
      <c r="E85" s="207" t="s">
        <v>825</v>
      </c>
      <c r="F85" s="207" t="s">
        <v>826</v>
      </c>
      <c r="G85" s="205"/>
      <c r="H85" s="205"/>
      <c r="I85" s="208"/>
      <c r="J85" s="209">
        <f>BK85</f>
        <v>0</v>
      </c>
      <c r="K85" s="205"/>
      <c r="L85" s="210"/>
      <c r="M85" s="211"/>
      <c r="N85" s="212"/>
      <c r="O85" s="212"/>
      <c r="P85" s="213">
        <f>SUM(P86:P95)</f>
        <v>0</v>
      </c>
      <c r="Q85" s="212"/>
      <c r="R85" s="213">
        <f>SUM(R86:R95)</f>
        <v>0</v>
      </c>
      <c r="S85" s="212"/>
      <c r="T85" s="214">
        <f>SUM(T86:T95)</f>
        <v>0</v>
      </c>
      <c r="U85" s="12"/>
      <c r="V85" s="12"/>
      <c r="W85" s="12"/>
      <c r="X85" s="12"/>
      <c r="Y85" s="12"/>
      <c r="Z85" s="12"/>
      <c r="AA85" s="12"/>
      <c r="AB85" s="12"/>
      <c r="AC85" s="12"/>
      <c r="AD85" s="12"/>
      <c r="AE85" s="12"/>
      <c r="AR85" s="215" t="s">
        <v>80</v>
      </c>
      <c r="AT85" s="216" t="s">
        <v>71</v>
      </c>
      <c r="AU85" s="216" t="s">
        <v>72</v>
      </c>
      <c r="AY85" s="215" t="s">
        <v>147</v>
      </c>
      <c r="BK85" s="217">
        <f>SUM(BK86:BK95)</f>
        <v>0</v>
      </c>
    </row>
    <row r="86" s="2" customFormat="1" ht="16.5" customHeight="1">
      <c r="A86" s="40"/>
      <c r="B86" s="41"/>
      <c r="C86" s="220" t="s">
        <v>72</v>
      </c>
      <c r="D86" s="220" t="s">
        <v>149</v>
      </c>
      <c r="E86" s="221" t="s">
        <v>827</v>
      </c>
      <c r="F86" s="222" t="s">
        <v>828</v>
      </c>
      <c r="G86" s="223" t="s">
        <v>829</v>
      </c>
      <c r="H86" s="224">
        <v>2</v>
      </c>
      <c r="I86" s="225"/>
      <c r="J86" s="226">
        <f>ROUND(I86*H86,2)</f>
        <v>0</v>
      </c>
      <c r="K86" s="222" t="s">
        <v>19</v>
      </c>
      <c r="L86" s="46"/>
      <c r="M86" s="227" t="s">
        <v>19</v>
      </c>
      <c r="N86" s="228" t="s">
        <v>43</v>
      </c>
      <c r="O86" s="86"/>
      <c r="P86" s="229">
        <f>O86*H86</f>
        <v>0</v>
      </c>
      <c r="Q86" s="229">
        <v>0</v>
      </c>
      <c r="R86" s="229">
        <f>Q86*H86</f>
        <v>0</v>
      </c>
      <c r="S86" s="229">
        <v>0</v>
      </c>
      <c r="T86" s="230">
        <f>S86*H86</f>
        <v>0</v>
      </c>
      <c r="U86" s="40"/>
      <c r="V86" s="40"/>
      <c r="W86" s="40"/>
      <c r="X86" s="40"/>
      <c r="Y86" s="40"/>
      <c r="Z86" s="40"/>
      <c r="AA86" s="40"/>
      <c r="AB86" s="40"/>
      <c r="AC86" s="40"/>
      <c r="AD86" s="40"/>
      <c r="AE86" s="40"/>
      <c r="AR86" s="231" t="s">
        <v>154</v>
      </c>
      <c r="AT86" s="231" t="s">
        <v>149</v>
      </c>
      <c r="AU86" s="231" t="s">
        <v>80</v>
      </c>
      <c r="AY86" s="19" t="s">
        <v>147</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154</v>
      </c>
      <c r="BM86" s="231" t="s">
        <v>82</v>
      </c>
    </row>
    <row r="87" s="2" customFormat="1" ht="16.5" customHeight="1">
      <c r="A87" s="40"/>
      <c r="B87" s="41"/>
      <c r="C87" s="220" t="s">
        <v>72</v>
      </c>
      <c r="D87" s="220" t="s">
        <v>149</v>
      </c>
      <c r="E87" s="221" t="s">
        <v>830</v>
      </c>
      <c r="F87" s="222" t="s">
        <v>831</v>
      </c>
      <c r="G87" s="223" t="s">
        <v>829</v>
      </c>
      <c r="H87" s="224">
        <v>16</v>
      </c>
      <c r="I87" s="225"/>
      <c r="J87" s="226">
        <f>ROUND(I87*H87,2)</f>
        <v>0</v>
      </c>
      <c r="K87" s="222" t="s">
        <v>19</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154</v>
      </c>
      <c r="AT87" s="231" t="s">
        <v>149</v>
      </c>
      <c r="AU87" s="231" t="s">
        <v>80</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154</v>
      </c>
      <c r="BM87" s="231" t="s">
        <v>154</v>
      </c>
    </row>
    <row r="88" s="2" customFormat="1" ht="16.5" customHeight="1">
      <c r="A88" s="40"/>
      <c r="B88" s="41"/>
      <c r="C88" s="220" t="s">
        <v>72</v>
      </c>
      <c r="D88" s="220" t="s">
        <v>149</v>
      </c>
      <c r="E88" s="221" t="s">
        <v>832</v>
      </c>
      <c r="F88" s="222" t="s">
        <v>833</v>
      </c>
      <c r="G88" s="223" t="s">
        <v>829</v>
      </c>
      <c r="H88" s="224">
        <v>2</v>
      </c>
      <c r="I88" s="225"/>
      <c r="J88" s="226">
        <f>ROUND(I88*H88,2)</f>
        <v>0</v>
      </c>
      <c r="K88" s="222" t="s">
        <v>19</v>
      </c>
      <c r="L88" s="46"/>
      <c r="M88" s="227" t="s">
        <v>19</v>
      </c>
      <c r="N88" s="228" t="s">
        <v>43</v>
      </c>
      <c r="O88" s="86"/>
      <c r="P88" s="229">
        <f>O88*H88</f>
        <v>0</v>
      </c>
      <c r="Q88" s="229">
        <v>0</v>
      </c>
      <c r="R88" s="229">
        <f>Q88*H88</f>
        <v>0</v>
      </c>
      <c r="S88" s="229">
        <v>0</v>
      </c>
      <c r="T88" s="230">
        <f>S88*H88</f>
        <v>0</v>
      </c>
      <c r="U88" s="40"/>
      <c r="V88" s="40"/>
      <c r="W88" s="40"/>
      <c r="X88" s="40"/>
      <c r="Y88" s="40"/>
      <c r="Z88" s="40"/>
      <c r="AA88" s="40"/>
      <c r="AB88" s="40"/>
      <c r="AC88" s="40"/>
      <c r="AD88" s="40"/>
      <c r="AE88" s="40"/>
      <c r="AR88" s="231" t="s">
        <v>154</v>
      </c>
      <c r="AT88" s="231" t="s">
        <v>149</v>
      </c>
      <c r="AU88" s="231" t="s">
        <v>80</v>
      </c>
      <c r="AY88" s="19" t="s">
        <v>147</v>
      </c>
      <c r="BE88" s="232">
        <f>IF(N88="základní",J88,0)</f>
        <v>0</v>
      </c>
      <c r="BF88" s="232">
        <f>IF(N88="snížená",J88,0)</f>
        <v>0</v>
      </c>
      <c r="BG88" s="232">
        <f>IF(N88="zákl. přenesená",J88,0)</f>
        <v>0</v>
      </c>
      <c r="BH88" s="232">
        <f>IF(N88="sníž. přenesená",J88,0)</f>
        <v>0</v>
      </c>
      <c r="BI88" s="232">
        <f>IF(N88="nulová",J88,0)</f>
        <v>0</v>
      </c>
      <c r="BJ88" s="19" t="s">
        <v>80</v>
      </c>
      <c r="BK88" s="232">
        <f>ROUND(I88*H88,2)</f>
        <v>0</v>
      </c>
      <c r="BL88" s="19" t="s">
        <v>154</v>
      </c>
      <c r="BM88" s="231" t="s">
        <v>192</v>
      </c>
    </row>
    <row r="89" s="2" customFormat="1" ht="16.5" customHeight="1">
      <c r="A89" s="40"/>
      <c r="B89" s="41"/>
      <c r="C89" s="220" t="s">
        <v>72</v>
      </c>
      <c r="D89" s="220" t="s">
        <v>149</v>
      </c>
      <c r="E89" s="221" t="s">
        <v>834</v>
      </c>
      <c r="F89" s="222" t="s">
        <v>835</v>
      </c>
      <c r="G89" s="223" t="s">
        <v>829</v>
      </c>
      <c r="H89" s="224">
        <v>16</v>
      </c>
      <c r="I89" s="225"/>
      <c r="J89" s="226">
        <f>ROUND(I89*H89,2)</f>
        <v>0</v>
      </c>
      <c r="K89" s="222" t="s">
        <v>19</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154</v>
      </c>
      <c r="AT89" s="231" t="s">
        <v>149</v>
      </c>
      <c r="AU89" s="231" t="s">
        <v>80</v>
      </c>
      <c r="AY89" s="19" t="s">
        <v>147</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154</v>
      </c>
      <c r="BM89" s="231" t="s">
        <v>206</v>
      </c>
    </row>
    <row r="90" s="2" customFormat="1" ht="16.5" customHeight="1">
      <c r="A90" s="40"/>
      <c r="B90" s="41"/>
      <c r="C90" s="220" t="s">
        <v>72</v>
      </c>
      <c r="D90" s="220" t="s">
        <v>149</v>
      </c>
      <c r="E90" s="221" t="s">
        <v>836</v>
      </c>
      <c r="F90" s="222" t="s">
        <v>837</v>
      </c>
      <c r="G90" s="223" t="s">
        <v>829</v>
      </c>
      <c r="H90" s="224">
        <v>2</v>
      </c>
      <c r="I90" s="225"/>
      <c r="J90" s="226">
        <f>ROUND(I90*H90,2)</f>
        <v>0</v>
      </c>
      <c r="K90" s="222" t="s">
        <v>19</v>
      </c>
      <c r="L90" s="46"/>
      <c r="M90" s="227" t="s">
        <v>19</v>
      </c>
      <c r="N90" s="228" t="s">
        <v>43</v>
      </c>
      <c r="O90" s="86"/>
      <c r="P90" s="229">
        <f>O90*H90</f>
        <v>0</v>
      </c>
      <c r="Q90" s="229">
        <v>0</v>
      </c>
      <c r="R90" s="229">
        <f>Q90*H90</f>
        <v>0</v>
      </c>
      <c r="S90" s="229">
        <v>0</v>
      </c>
      <c r="T90" s="230">
        <f>S90*H90</f>
        <v>0</v>
      </c>
      <c r="U90" s="40"/>
      <c r="V90" s="40"/>
      <c r="W90" s="40"/>
      <c r="X90" s="40"/>
      <c r="Y90" s="40"/>
      <c r="Z90" s="40"/>
      <c r="AA90" s="40"/>
      <c r="AB90" s="40"/>
      <c r="AC90" s="40"/>
      <c r="AD90" s="40"/>
      <c r="AE90" s="40"/>
      <c r="AR90" s="231" t="s">
        <v>154</v>
      </c>
      <c r="AT90" s="231" t="s">
        <v>149</v>
      </c>
      <c r="AU90" s="231" t="s">
        <v>80</v>
      </c>
      <c r="AY90" s="19" t="s">
        <v>147</v>
      </c>
      <c r="BE90" s="232">
        <f>IF(N90="základní",J90,0)</f>
        <v>0</v>
      </c>
      <c r="BF90" s="232">
        <f>IF(N90="snížená",J90,0)</f>
        <v>0</v>
      </c>
      <c r="BG90" s="232">
        <f>IF(N90="zákl. přenesená",J90,0)</f>
        <v>0</v>
      </c>
      <c r="BH90" s="232">
        <f>IF(N90="sníž. přenesená",J90,0)</f>
        <v>0</v>
      </c>
      <c r="BI90" s="232">
        <f>IF(N90="nulová",J90,0)</f>
        <v>0</v>
      </c>
      <c r="BJ90" s="19" t="s">
        <v>80</v>
      </c>
      <c r="BK90" s="232">
        <f>ROUND(I90*H90,2)</f>
        <v>0</v>
      </c>
      <c r="BL90" s="19" t="s">
        <v>154</v>
      </c>
      <c r="BM90" s="231" t="s">
        <v>217</v>
      </c>
    </row>
    <row r="91" s="2" customFormat="1" ht="16.5" customHeight="1">
      <c r="A91" s="40"/>
      <c r="B91" s="41"/>
      <c r="C91" s="220" t="s">
        <v>72</v>
      </c>
      <c r="D91" s="220" t="s">
        <v>149</v>
      </c>
      <c r="E91" s="221" t="s">
        <v>838</v>
      </c>
      <c r="F91" s="222" t="s">
        <v>839</v>
      </c>
      <c r="G91" s="223" t="s">
        <v>829</v>
      </c>
      <c r="H91" s="224">
        <v>1</v>
      </c>
      <c r="I91" s="225"/>
      <c r="J91" s="226">
        <f>ROUND(I91*H91,2)</f>
        <v>0</v>
      </c>
      <c r="K91" s="222" t="s">
        <v>19</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154</v>
      </c>
      <c r="AT91" s="231" t="s">
        <v>149</v>
      </c>
      <c r="AU91" s="231" t="s">
        <v>80</v>
      </c>
      <c r="AY91" s="19" t="s">
        <v>147</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154</v>
      </c>
      <c r="BM91" s="231" t="s">
        <v>86</v>
      </c>
    </row>
    <row r="92" s="2" customFormat="1" ht="16.5" customHeight="1">
      <c r="A92" s="40"/>
      <c r="B92" s="41"/>
      <c r="C92" s="220" t="s">
        <v>72</v>
      </c>
      <c r="D92" s="220" t="s">
        <v>149</v>
      </c>
      <c r="E92" s="221" t="s">
        <v>840</v>
      </c>
      <c r="F92" s="222" t="s">
        <v>841</v>
      </c>
      <c r="G92" s="223" t="s">
        <v>829</v>
      </c>
      <c r="H92" s="224">
        <v>1</v>
      </c>
      <c r="I92" s="225"/>
      <c r="J92" s="226">
        <f>ROUND(I92*H92,2)</f>
        <v>0</v>
      </c>
      <c r="K92" s="222" t="s">
        <v>19</v>
      </c>
      <c r="L92" s="46"/>
      <c r="M92" s="227" t="s">
        <v>19</v>
      </c>
      <c r="N92" s="228" t="s">
        <v>43</v>
      </c>
      <c r="O92" s="86"/>
      <c r="P92" s="229">
        <f>O92*H92</f>
        <v>0</v>
      </c>
      <c r="Q92" s="229">
        <v>0</v>
      </c>
      <c r="R92" s="229">
        <f>Q92*H92</f>
        <v>0</v>
      </c>
      <c r="S92" s="229">
        <v>0</v>
      </c>
      <c r="T92" s="230">
        <f>S92*H92</f>
        <v>0</v>
      </c>
      <c r="U92" s="40"/>
      <c r="V92" s="40"/>
      <c r="W92" s="40"/>
      <c r="X92" s="40"/>
      <c r="Y92" s="40"/>
      <c r="Z92" s="40"/>
      <c r="AA92" s="40"/>
      <c r="AB92" s="40"/>
      <c r="AC92" s="40"/>
      <c r="AD92" s="40"/>
      <c r="AE92" s="40"/>
      <c r="AR92" s="231" t="s">
        <v>154</v>
      </c>
      <c r="AT92" s="231" t="s">
        <v>149</v>
      </c>
      <c r="AU92" s="231" t="s">
        <v>80</v>
      </c>
      <c r="AY92" s="19" t="s">
        <v>147</v>
      </c>
      <c r="BE92" s="232">
        <f>IF(N92="základní",J92,0)</f>
        <v>0</v>
      </c>
      <c r="BF92" s="232">
        <f>IF(N92="snížená",J92,0)</f>
        <v>0</v>
      </c>
      <c r="BG92" s="232">
        <f>IF(N92="zákl. přenesená",J92,0)</f>
        <v>0</v>
      </c>
      <c r="BH92" s="232">
        <f>IF(N92="sníž. přenesená",J92,0)</f>
        <v>0</v>
      </c>
      <c r="BI92" s="232">
        <f>IF(N92="nulová",J92,0)</f>
        <v>0</v>
      </c>
      <c r="BJ92" s="19" t="s">
        <v>80</v>
      </c>
      <c r="BK92" s="232">
        <f>ROUND(I92*H92,2)</f>
        <v>0</v>
      </c>
      <c r="BL92" s="19" t="s">
        <v>154</v>
      </c>
      <c r="BM92" s="231" t="s">
        <v>239</v>
      </c>
    </row>
    <row r="93" s="2" customFormat="1" ht="16.5" customHeight="1">
      <c r="A93" s="40"/>
      <c r="B93" s="41"/>
      <c r="C93" s="220" t="s">
        <v>72</v>
      </c>
      <c r="D93" s="220" t="s">
        <v>149</v>
      </c>
      <c r="E93" s="221" t="s">
        <v>842</v>
      </c>
      <c r="F93" s="222" t="s">
        <v>843</v>
      </c>
      <c r="G93" s="223" t="s">
        <v>829</v>
      </c>
      <c r="H93" s="224">
        <v>1</v>
      </c>
      <c r="I93" s="225"/>
      <c r="J93" s="226">
        <f>ROUND(I93*H93,2)</f>
        <v>0</v>
      </c>
      <c r="K93" s="222" t="s">
        <v>19</v>
      </c>
      <c r="L93" s="46"/>
      <c r="M93" s="227" t="s">
        <v>19</v>
      </c>
      <c r="N93" s="228" t="s">
        <v>43</v>
      </c>
      <c r="O93" s="86"/>
      <c r="P93" s="229">
        <f>O93*H93</f>
        <v>0</v>
      </c>
      <c r="Q93" s="229">
        <v>0</v>
      </c>
      <c r="R93" s="229">
        <f>Q93*H93</f>
        <v>0</v>
      </c>
      <c r="S93" s="229">
        <v>0</v>
      </c>
      <c r="T93" s="230">
        <f>S93*H93</f>
        <v>0</v>
      </c>
      <c r="U93" s="40"/>
      <c r="V93" s="40"/>
      <c r="W93" s="40"/>
      <c r="X93" s="40"/>
      <c r="Y93" s="40"/>
      <c r="Z93" s="40"/>
      <c r="AA93" s="40"/>
      <c r="AB93" s="40"/>
      <c r="AC93" s="40"/>
      <c r="AD93" s="40"/>
      <c r="AE93" s="40"/>
      <c r="AR93" s="231" t="s">
        <v>154</v>
      </c>
      <c r="AT93" s="231" t="s">
        <v>149</v>
      </c>
      <c r="AU93" s="231" t="s">
        <v>80</v>
      </c>
      <c r="AY93" s="19" t="s">
        <v>147</v>
      </c>
      <c r="BE93" s="232">
        <f>IF(N93="základní",J93,0)</f>
        <v>0</v>
      </c>
      <c r="BF93" s="232">
        <f>IF(N93="snížená",J93,0)</f>
        <v>0</v>
      </c>
      <c r="BG93" s="232">
        <f>IF(N93="zákl. přenesená",J93,0)</f>
        <v>0</v>
      </c>
      <c r="BH93" s="232">
        <f>IF(N93="sníž. přenesená",J93,0)</f>
        <v>0</v>
      </c>
      <c r="BI93" s="232">
        <f>IF(N93="nulová",J93,0)</f>
        <v>0</v>
      </c>
      <c r="BJ93" s="19" t="s">
        <v>80</v>
      </c>
      <c r="BK93" s="232">
        <f>ROUND(I93*H93,2)</f>
        <v>0</v>
      </c>
      <c r="BL93" s="19" t="s">
        <v>154</v>
      </c>
      <c r="BM93" s="231" t="s">
        <v>249</v>
      </c>
    </row>
    <row r="94" s="2" customFormat="1" ht="16.5" customHeight="1">
      <c r="A94" s="40"/>
      <c r="B94" s="41"/>
      <c r="C94" s="220" t="s">
        <v>72</v>
      </c>
      <c r="D94" s="220" t="s">
        <v>149</v>
      </c>
      <c r="E94" s="221" t="s">
        <v>844</v>
      </c>
      <c r="F94" s="222" t="s">
        <v>845</v>
      </c>
      <c r="G94" s="223" t="s">
        <v>829</v>
      </c>
      <c r="H94" s="224">
        <v>14</v>
      </c>
      <c r="I94" s="225"/>
      <c r="J94" s="226">
        <f>ROUND(I94*H94,2)</f>
        <v>0</v>
      </c>
      <c r="K94" s="222" t="s">
        <v>19</v>
      </c>
      <c r="L94" s="46"/>
      <c r="M94" s="227" t="s">
        <v>19</v>
      </c>
      <c r="N94" s="228" t="s">
        <v>43</v>
      </c>
      <c r="O94" s="86"/>
      <c r="P94" s="229">
        <f>O94*H94</f>
        <v>0</v>
      </c>
      <c r="Q94" s="229">
        <v>0</v>
      </c>
      <c r="R94" s="229">
        <f>Q94*H94</f>
        <v>0</v>
      </c>
      <c r="S94" s="229">
        <v>0</v>
      </c>
      <c r="T94" s="230">
        <f>S94*H94</f>
        <v>0</v>
      </c>
      <c r="U94" s="40"/>
      <c r="V94" s="40"/>
      <c r="W94" s="40"/>
      <c r="X94" s="40"/>
      <c r="Y94" s="40"/>
      <c r="Z94" s="40"/>
      <c r="AA94" s="40"/>
      <c r="AB94" s="40"/>
      <c r="AC94" s="40"/>
      <c r="AD94" s="40"/>
      <c r="AE94" s="40"/>
      <c r="AR94" s="231" t="s">
        <v>154</v>
      </c>
      <c r="AT94" s="231" t="s">
        <v>149</v>
      </c>
      <c r="AU94" s="231" t="s">
        <v>80</v>
      </c>
      <c r="AY94" s="19" t="s">
        <v>147</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154</v>
      </c>
      <c r="BM94" s="231" t="s">
        <v>262</v>
      </c>
    </row>
    <row r="95" s="2" customFormat="1" ht="16.5" customHeight="1">
      <c r="A95" s="40"/>
      <c r="B95" s="41"/>
      <c r="C95" s="220" t="s">
        <v>72</v>
      </c>
      <c r="D95" s="220" t="s">
        <v>149</v>
      </c>
      <c r="E95" s="221" t="s">
        <v>846</v>
      </c>
      <c r="F95" s="222" t="s">
        <v>847</v>
      </c>
      <c r="G95" s="223" t="s">
        <v>829</v>
      </c>
      <c r="H95" s="224">
        <v>7</v>
      </c>
      <c r="I95" s="225"/>
      <c r="J95" s="226">
        <f>ROUND(I95*H95,2)</f>
        <v>0</v>
      </c>
      <c r="K95" s="222" t="s">
        <v>19</v>
      </c>
      <c r="L95" s="46"/>
      <c r="M95" s="227" t="s">
        <v>19</v>
      </c>
      <c r="N95" s="228" t="s">
        <v>43</v>
      </c>
      <c r="O95" s="86"/>
      <c r="P95" s="229">
        <f>O95*H95</f>
        <v>0</v>
      </c>
      <c r="Q95" s="229">
        <v>0</v>
      </c>
      <c r="R95" s="229">
        <f>Q95*H95</f>
        <v>0</v>
      </c>
      <c r="S95" s="229">
        <v>0</v>
      </c>
      <c r="T95" s="230">
        <f>S95*H95</f>
        <v>0</v>
      </c>
      <c r="U95" s="40"/>
      <c r="V95" s="40"/>
      <c r="W95" s="40"/>
      <c r="X95" s="40"/>
      <c r="Y95" s="40"/>
      <c r="Z95" s="40"/>
      <c r="AA95" s="40"/>
      <c r="AB95" s="40"/>
      <c r="AC95" s="40"/>
      <c r="AD95" s="40"/>
      <c r="AE95" s="40"/>
      <c r="AR95" s="231" t="s">
        <v>154</v>
      </c>
      <c r="AT95" s="231" t="s">
        <v>149</v>
      </c>
      <c r="AU95" s="231" t="s">
        <v>80</v>
      </c>
      <c r="AY95" s="19" t="s">
        <v>147</v>
      </c>
      <c r="BE95" s="232">
        <f>IF(N95="základní",J95,0)</f>
        <v>0</v>
      </c>
      <c r="BF95" s="232">
        <f>IF(N95="snížená",J95,0)</f>
        <v>0</v>
      </c>
      <c r="BG95" s="232">
        <f>IF(N95="zákl. přenesená",J95,0)</f>
        <v>0</v>
      </c>
      <c r="BH95" s="232">
        <f>IF(N95="sníž. přenesená",J95,0)</f>
        <v>0</v>
      </c>
      <c r="BI95" s="232">
        <f>IF(N95="nulová",J95,0)</f>
        <v>0</v>
      </c>
      <c r="BJ95" s="19" t="s">
        <v>80</v>
      </c>
      <c r="BK95" s="232">
        <f>ROUND(I95*H95,2)</f>
        <v>0</v>
      </c>
      <c r="BL95" s="19" t="s">
        <v>154</v>
      </c>
      <c r="BM95" s="231" t="s">
        <v>273</v>
      </c>
    </row>
    <row r="96" s="12" customFormat="1" ht="25.92" customHeight="1">
      <c r="A96" s="12"/>
      <c r="B96" s="204"/>
      <c r="C96" s="205"/>
      <c r="D96" s="206" t="s">
        <v>71</v>
      </c>
      <c r="E96" s="207" t="s">
        <v>848</v>
      </c>
      <c r="F96" s="207" t="s">
        <v>849</v>
      </c>
      <c r="G96" s="205"/>
      <c r="H96" s="205"/>
      <c r="I96" s="208"/>
      <c r="J96" s="209">
        <f>BK96</f>
        <v>0</v>
      </c>
      <c r="K96" s="205"/>
      <c r="L96" s="210"/>
      <c r="M96" s="211"/>
      <c r="N96" s="212"/>
      <c r="O96" s="212"/>
      <c r="P96" s="213">
        <f>SUM(P97:P103)</f>
        <v>0</v>
      </c>
      <c r="Q96" s="212"/>
      <c r="R96" s="213">
        <f>SUM(R97:R103)</f>
        <v>0</v>
      </c>
      <c r="S96" s="212"/>
      <c r="T96" s="214">
        <f>SUM(T97:T103)</f>
        <v>0</v>
      </c>
      <c r="U96" s="12"/>
      <c r="V96" s="12"/>
      <c r="W96" s="12"/>
      <c r="X96" s="12"/>
      <c r="Y96" s="12"/>
      <c r="Z96" s="12"/>
      <c r="AA96" s="12"/>
      <c r="AB96" s="12"/>
      <c r="AC96" s="12"/>
      <c r="AD96" s="12"/>
      <c r="AE96" s="12"/>
      <c r="AR96" s="215" t="s">
        <v>80</v>
      </c>
      <c r="AT96" s="216" t="s">
        <v>71</v>
      </c>
      <c r="AU96" s="216" t="s">
        <v>72</v>
      </c>
      <c r="AY96" s="215" t="s">
        <v>147</v>
      </c>
      <c r="BK96" s="217">
        <f>SUM(BK97:BK103)</f>
        <v>0</v>
      </c>
    </row>
    <row r="97" s="2" customFormat="1" ht="16.5" customHeight="1">
      <c r="A97" s="40"/>
      <c r="B97" s="41"/>
      <c r="C97" s="220" t="s">
        <v>72</v>
      </c>
      <c r="D97" s="220" t="s">
        <v>149</v>
      </c>
      <c r="E97" s="221" t="s">
        <v>850</v>
      </c>
      <c r="F97" s="222" t="s">
        <v>851</v>
      </c>
      <c r="G97" s="223" t="s">
        <v>829</v>
      </c>
      <c r="H97" s="224">
        <v>1</v>
      </c>
      <c r="I97" s="225"/>
      <c r="J97" s="226">
        <f>ROUND(I97*H97,2)</f>
        <v>0</v>
      </c>
      <c r="K97" s="222" t="s">
        <v>19</v>
      </c>
      <c r="L97" s="46"/>
      <c r="M97" s="227" t="s">
        <v>19</v>
      </c>
      <c r="N97" s="228" t="s">
        <v>43</v>
      </c>
      <c r="O97" s="86"/>
      <c r="P97" s="229">
        <f>O97*H97</f>
        <v>0</v>
      </c>
      <c r="Q97" s="229">
        <v>0</v>
      </c>
      <c r="R97" s="229">
        <f>Q97*H97</f>
        <v>0</v>
      </c>
      <c r="S97" s="229">
        <v>0</v>
      </c>
      <c r="T97" s="230">
        <f>S97*H97</f>
        <v>0</v>
      </c>
      <c r="U97" s="40"/>
      <c r="V97" s="40"/>
      <c r="W97" s="40"/>
      <c r="X97" s="40"/>
      <c r="Y97" s="40"/>
      <c r="Z97" s="40"/>
      <c r="AA97" s="40"/>
      <c r="AB97" s="40"/>
      <c r="AC97" s="40"/>
      <c r="AD97" s="40"/>
      <c r="AE97" s="40"/>
      <c r="AR97" s="231" t="s">
        <v>154</v>
      </c>
      <c r="AT97" s="231" t="s">
        <v>149</v>
      </c>
      <c r="AU97" s="231" t="s">
        <v>80</v>
      </c>
      <c r="AY97" s="19" t="s">
        <v>147</v>
      </c>
      <c r="BE97" s="232">
        <f>IF(N97="základní",J97,0)</f>
        <v>0</v>
      </c>
      <c r="BF97" s="232">
        <f>IF(N97="snížená",J97,0)</f>
        <v>0</v>
      </c>
      <c r="BG97" s="232">
        <f>IF(N97="zákl. přenesená",J97,0)</f>
        <v>0</v>
      </c>
      <c r="BH97" s="232">
        <f>IF(N97="sníž. přenesená",J97,0)</f>
        <v>0</v>
      </c>
      <c r="BI97" s="232">
        <f>IF(N97="nulová",J97,0)</f>
        <v>0</v>
      </c>
      <c r="BJ97" s="19" t="s">
        <v>80</v>
      </c>
      <c r="BK97" s="232">
        <f>ROUND(I97*H97,2)</f>
        <v>0</v>
      </c>
      <c r="BL97" s="19" t="s">
        <v>154</v>
      </c>
      <c r="BM97" s="231" t="s">
        <v>91</v>
      </c>
    </row>
    <row r="98" s="2" customFormat="1" ht="16.5" customHeight="1">
      <c r="A98" s="40"/>
      <c r="B98" s="41"/>
      <c r="C98" s="220" t="s">
        <v>72</v>
      </c>
      <c r="D98" s="220" t="s">
        <v>149</v>
      </c>
      <c r="E98" s="221" t="s">
        <v>852</v>
      </c>
      <c r="F98" s="222" t="s">
        <v>853</v>
      </c>
      <c r="G98" s="223" t="s">
        <v>829</v>
      </c>
      <c r="H98" s="224">
        <v>1</v>
      </c>
      <c r="I98" s="225"/>
      <c r="J98" s="226">
        <f>ROUND(I98*H98,2)</f>
        <v>0</v>
      </c>
      <c r="K98" s="222" t="s">
        <v>19</v>
      </c>
      <c r="L98" s="46"/>
      <c r="M98" s="227" t="s">
        <v>19</v>
      </c>
      <c r="N98" s="228" t="s">
        <v>43</v>
      </c>
      <c r="O98" s="86"/>
      <c r="P98" s="229">
        <f>O98*H98</f>
        <v>0</v>
      </c>
      <c r="Q98" s="229">
        <v>0</v>
      </c>
      <c r="R98" s="229">
        <f>Q98*H98</f>
        <v>0</v>
      </c>
      <c r="S98" s="229">
        <v>0</v>
      </c>
      <c r="T98" s="230">
        <f>S98*H98</f>
        <v>0</v>
      </c>
      <c r="U98" s="40"/>
      <c r="V98" s="40"/>
      <c r="W98" s="40"/>
      <c r="X98" s="40"/>
      <c r="Y98" s="40"/>
      <c r="Z98" s="40"/>
      <c r="AA98" s="40"/>
      <c r="AB98" s="40"/>
      <c r="AC98" s="40"/>
      <c r="AD98" s="40"/>
      <c r="AE98" s="40"/>
      <c r="AR98" s="231" t="s">
        <v>154</v>
      </c>
      <c r="AT98" s="231" t="s">
        <v>149</v>
      </c>
      <c r="AU98" s="231" t="s">
        <v>80</v>
      </c>
      <c r="AY98" s="19" t="s">
        <v>147</v>
      </c>
      <c r="BE98" s="232">
        <f>IF(N98="základní",J98,0)</f>
        <v>0</v>
      </c>
      <c r="BF98" s="232">
        <f>IF(N98="snížená",J98,0)</f>
        <v>0</v>
      </c>
      <c r="BG98" s="232">
        <f>IF(N98="zákl. přenesená",J98,0)</f>
        <v>0</v>
      </c>
      <c r="BH98" s="232">
        <f>IF(N98="sníž. přenesená",J98,0)</f>
        <v>0</v>
      </c>
      <c r="BI98" s="232">
        <f>IF(N98="nulová",J98,0)</f>
        <v>0</v>
      </c>
      <c r="BJ98" s="19" t="s">
        <v>80</v>
      </c>
      <c r="BK98" s="232">
        <f>ROUND(I98*H98,2)</f>
        <v>0</v>
      </c>
      <c r="BL98" s="19" t="s">
        <v>154</v>
      </c>
      <c r="BM98" s="231" t="s">
        <v>97</v>
      </c>
    </row>
    <row r="99" s="2" customFormat="1" ht="16.5" customHeight="1">
      <c r="A99" s="40"/>
      <c r="B99" s="41"/>
      <c r="C99" s="220" t="s">
        <v>72</v>
      </c>
      <c r="D99" s="220" t="s">
        <v>149</v>
      </c>
      <c r="E99" s="221" t="s">
        <v>854</v>
      </c>
      <c r="F99" s="222" t="s">
        <v>855</v>
      </c>
      <c r="G99" s="223" t="s">
        <v>829</v>
      </c>
      <c r="H99" s="224">
        <v>1</v>
      </c>
      <c r="I99" s="225"/>
      <c r="J99" s="226">
        <f>ROUND(I99*H99,2)</f>
        <v>0</v>
      </c>
      <c r="K99" s="222" t="s">
        <v>19</v>
      </c>
      <c r="L99" s="46"/>
      <c r="M99" s="227" t="s">
        <v>19</v>
      </c>
      <c r="N99" s="228" t="s">
        <v>43</v>
      </c>
      <c r="O99" s="86"/>
      <c r="P99" s="229">
        <f>O99*H99</f>
        <v>0</v>
      </c>
      <c r="Q99" s="229">
        <v>0</v>
      </c>
      <c r="R99" s="229">
        <f>Q99*H99</f>
        <v>0</v>
      </c>
      <c r="S99" s="229">
        <v>0</v>
      </c>
      <c r="T99" s="230">
        <f>S99*H99</f>
        <v>0</v>
      </c>
      <c r="U99" s="40"/>
      <c r="V99" s="40"/>
      <c r="W99" s="40"/>
      <c r="X99" s="40"/>
      <c r="Y99" s="40"/>
      <c r="Z99" s="40"/>
      <c r="AA99" s="40"/>
      <c r="AB99" s="40"/>
      <c r="AC99" s="40"/>
      <c r="AD99" s="40"/>
      <c r="AE99" s="40"/>
      <c r="AR99" s="231" t="s">
        <v>154</v>
      </c>
      <c r="AT99" s="231" t="s">
        <v>149</v>
      </c>
      <c r="AU99" s="231" t="s">
        <v>80</v>
      </c>
      <c r="AY99" s="19" t="s">
        <v>147</v>
      </c>
      <c r="BE99" s="232">
        <f>IF(N99="základní",J99,0)</f>
        <v>0</v>
      </c>
      <c r="BF99" s="232">
        <f>IF(N99="snížená",J99,0)</f>
        <v>0</v>
      </c>
      <c r="BG99" s="232">
        <f>IF(N99="zákl. přenesená",J99,0)</f>
        <v>0</v>
      </c>
      <c r="BH99" s="232">
        <f>IF(N99="sníž. přenesená",J99,0)</f>
        <v>0</v>
      </c>
      <c r="BI99" s="232">
        <f>IF(N99="nulová",J99,0)</f>
        <v>0</v>
      </c>
      <c r="BJ99" s="19" t="s">
        <v>80</v>
      </c>
      <c r="BK99" s="232">
        <f>ROUND(I99*H99,2)</f>
        <v>0</v>
      </c>
      <c r="BL99" s="19" t="s">
        <v>154</v>
      </c>
      <c r="BM99" s="231" t="s">
        <v>303</v>
      </c>
    </row>
    <row r="100" s="2" customFormat="1" ht="16.5" customHeight="1">
      <c r="A100" s="40"/>
      <c r="B100" s="41"/>
      <c r="C100" s="220" t="s">
        <v>72</v>
      </c>
      <c r="D100" s="220" t="s">
        <v>149</v>
      </c>
      <c r="E100" s="221" t="s">
        <v>856</v>
      </c>
      <c r="F100" s="222" t="s">
        <v>857</v>
      </c>
      <c r="G100" s="223" t="s">
        <v>829</v>
      </c>
      <c r="H100" s="224">
        <v>1</v>
      </c>
      <c r="I100" s="225"/>
      <c r="J100" s="226">
        <f>ROUND(I100*H100,2)</f>
        <v>0</v>
      </c>
      <c r="K100" s="222" t="s">
        <v>19</v>
      </c>
      <c r="L100" s="46"/>
      <c r="M100" s="227" t="s">
        <v>19</v>
      </c>
      <c r="N100" s="228" t="s">
        <v>43</v>
      </c>
      <c r="O100" s="86"/>
      <c r="P100" s="229">
        <f>O100*H100</f>
        <v>0</v>
      </c>
      <c r="Q100" s="229">
        <v>0</v>
      </c>
      <c r="R100" s="229">
        <f>Q100*H100</f>
        <v>0</v>
      </c>
      <c r="S100" s="229">
        <v>0</v>
      </c>
      <c r="T100" s="230">
        <f>S100*H100</f>
        <v>0</v>
      </c>
      <c r="U100" s="40"/>
      <c r="V100" s="40"/>
      <c r="W100" s="40"/>
      <c r="X100" s="40"/>
      <c r="Y100" s="40"/>
      <c r="Z100" s="40"/>
      <c r="AA100" s="40"/>
      <c r="AB100" s="40"/>
      <c r="AC100" s="40"/>
      <c r="AD100" s="40"/>
      <c r="AE100" s="40"/>
      <c r="AR100" s="231" t="s">
        <v>154</v>
      </c>
      <c r="AT100" s="231" t="s">
        <v>149</v>
      </c>
      <c r="AU100" s="231" t="s">
        <v>80</v>
      </c>
      <c r="AY100" s="19" t="s">
        <v>147</v>
      </c>
      <c r="BE100" s="232">
        <f>IF(N100="základní",J100,0)</f>
        <v>0</v>
      </c>
      <c r="BF100" s="232">
        <f>IF(N100="snížená",J100,0)</f>
        <v>0</v>
      </c>
      <c r="BG100" s="232">
        <f>IF(N100="zákl. přenesená",J100,0)</f>
        <v>0</v>
      </c>
      <c r="BH100" s="232">
        <f>IF(N100="sníž. přenesená",J100,0)</f>
        <v>0</v>
      </c>
      <c r="BI100" s="232">
        <f>IF(N100="nulová",J100,0)</f>
        <v>0</v>
      </c>
      <c r="BJ100" s="19" t="s">
        <v>80</v>
      </c>
      <c r="BK100" s="232">
        <f>ROUND(I100*H100,2)</f>
        <v>0</v>
      </c>
      <c r="BL100" s="19" t="s">
        <v>154</v>
      </c>
      <c r="BM100" s="231" t="s">
        <v>313</v>
      </c>
    </row>
    <row r="101" s="2" customFormat="1" ht="16.5" customHeight="1">
      <c r="A101" s="40"/>
      <c r="B101" s="41"/>
      <c r="C101" s="220" t="s">
        <v>72</v>
      </c>
      <c r="D101" s="220" t="s">
        <v>149</v>
      </c>
      <c r="E101" s="221" t="s">
        <v>858</v>
      </c>
      <c r="F101" s="222" t="s">
        <v>859</v>
      </c>
      <c r="G101" s="223" t="s">
        <v>829</v>
      </c>
      <c r="H101" s="224">
        <v>1</v>
      </c>
      <c r="I101" s="225"/>
      <c r="J101" s="226">
        <f>ROUND(I101*H101,2)</f>
        <v>0</v>
      </c>
      <c r="K101" s="222" t="s">
        <v>19</v>
      </c>
      <c r="L101" s="46"/>
      <c r="M101" s="227" t="s">
        <v>19</v>
      </c>
      <c r="N101" s="228" t="s">
        <v>43</v>
      </c>
      <c r="O101" s="86"/>
      <c r="P101" s="229">
        <f>O101*H101</f>
        <v>0</v>
      </c>
      <c r="Q101" s="229">
        <v>0</v>
      </c>
      <c r="R101" s="229">
        <f>Q101*H101</f>
        <v>0</v>
      </c>
      <c r="S101" s="229">
        <v>0</v>
      </c>
      <c r="T101" s="230">
        <f>S101*H101</f>
        <v>0</v>
      </c>
      <c r="U101" s="40"/>
      <c r="V101" s="40"/>
      <c r="W101" s="40"/>
      <c r="X101" s="40"/>
      <c r="Y101" s="40"/>
      <c r="Z101" s="40"/>
      <c r="AA101" s="40"/>
      <c r="AB101" s="40"/>
      <c r="AC101" s="40"/>
      <c r="AD101" s="40"/>
      <c r="AE101" s="40"/>
      <c r="AR101" s="231" t="s">
        <v>154</v>
      </c>
      <c r="AT101" s="231" t="s">
        <v>149</v>
      </c>
      <c r="AU101" s="231" t="s">
        <v>80</v>
      </c>
      <c r="AY101" s="19" t="s">
        <v>147</v>
      </c>
      <c r="BE101" s="232">
        <f>IF(N101="základní",J101,0)</f>
        <v>0</v>
      </c>
      <c r="BF101" s="232">
        <f>IF(N101="snížená",J101,0)</f>
        <v>0</v>
      </c>
      <c r="BG101" s="232">
        <f>IF(N101="zákl. přenesená",J101,0)</f>
        <v>0</v>
      </c>
      <c r="BH101" s="232">
        <f>IF(N101="sníž. přenesená",J101,0)</f>
        <v>0</v>
      </c>
      <c r="BI101" s="232">
        <f>IF(N101="nulová",J101,0)</f>
        <v>0</v>
      </c>
      <c r="BJ101" s="19" t="s">
        <v>80</v>
      </c>
      <c r="BK101" s="232">
        <f>ROUND(I101*H101,2)</f>
        <v>0</v>
      </c>
      <c r="BL101" s="19" t="s">
        <v>154</v>
      </c>
      <c r="BM101" s="231" t="s">
        <v>322</v>
      </c>
    </row>
    <row r="102" s="2" customFormat="1" ht="16.5" customHeight="1">
      <c r="A102" s="40"/>
      <c r="B102" s="41"/>
      <c r="C102" s="220" t="s">
        <v>72</v>
      </c>
      <c r="D102" s="220" t="s">
        <v>149</v>
      </c>
      <c r="E102" s="221" t="s">
        <v>860</v>
      </c>
      <c r="F102" s="222" t="s">
        <v>861</v>
      </c>
      <c r="G102" s="223" t="s">
        <v>829</v>
      </c>
      <c r="H102" s="224">
        <v>1</v>
      </c>
      <c r="I102" s="225"/>
      <c r="J102" s="226">
        <f>ROUND(I102*H102,2)</f>
        <v>0</v>
      </c>
      <c r="K102" s="222" t="s">
        <v>19</v>
      </c>
      <c r="L102" s="46"/>
      <c r="M102" s="227" t="s">
        <v>19</v>
      </c>
      <c r="N102" s="228" t="s">
        <v>43</v>
      </c>
      <c r="O102" s="86"/>
      <c r="P102" s="229">
        <f>O102*H102</f>
        <v>0</v>
      </c>
      <c r="Q102" s="229">
        <v>0</v>
      </c>
      <c r="R102" s="229">
        <f>Q102*H102</f>
        <v>0</v>
      </c>
      <c r="S102" s="229">
        <v>0</v>
      </c>
      <c r="T102" s="230">
        <f>S102*H102</f>
        <v>0</v>
      </c>
      <c r="U102" s="40"/>
      <c r="V102" s="40"/>
      <c r="W102" s="40"/>
      <c r="X102" s="40"/>
      <c r="Y102" s="40"/>
      <c r="Z102" s="40"/>
      <c r="AA102" s="40"/>
      <c r="AB102" s="40"/>
      <c r="AC102" s="40"/>
      <c r="AD102" s="40"/>
      <c r="AE102" s="40"/>
      <c r="AR102" s="231" t="s">
        <v>154</v>
      </c>
      <c r="AT102" s="231" t="s">
        <v>149</v>
      </c>
      <c r="AU102" s="231" t="s">
        <v>80</v>
      </c>
      <c r="AY102" s="19" t="s">
        <v>147</v>
      </c>
      <c r="BE102" s="232">
        <f>IF(N102="základní",J102,0)</f>
        <v>0</v>
      </c>
      <c r="BF102" s="232">
        <f>IF(N102="snížená",J102,0)</f>
        <v>0</v>
      </c>
      <c r="BG102" s="232">
        <f>IF(N102="zákl. přenesená",J102,0)</f>
        <v>0</v>
      </c>
      <c r="BH102" s="232">
        <f>IF(N102="sníž. přenesená",J102,0)</f>
        <v>0</v>
      </c>
      <c r="BI102" s="232">
        <f>IF(N102="nulová",J102,0)</f>
        <v>0</v>
      </c>
      <c r="BJ102" s="19" t="s">
        <v>80</v>
      </c>
      <c r="BK102" s="232">
        <f>ROUND(I102*H102,2)</f>
        <v>0</v>
      </c>
      <c r="BL102" s="19" t="s">
        <v>154</v>
      </c>
      <c r="BM102" s="231" t="s">
        <v>329</v>
      </c>
    </row>
    <row r="103" s="2" customFormat="1" ht="16.5" customHeight="1">
      <c r="A103" s="40"/>
      <c r="B103" s="41"/>
      <c r="C103" s="220" t="s">
        <v>72</v>
      </c>
      <c r="D103" s="220" t="s">
        <v>149</v>
      </c>
      <c r="E103" s="221" t="s">
        <v>862</v>
      </c>
      <c r="F103" s="222" t="s">
        <v>863</v>
      </c>
      <c r="G103" s="223" t="s">
        <v>829</v>
      </c>
      <c r="H103" s="224">
        <v>1</v>
      </c>
      <c r="I103" s="225"/>
      <c r="J103" s="226">
        <f>ROUND(I103*H103,2)</f>
        <v>0</v>
      </c>
      <c r="K103" s="222" t="s">
        <v>19</v>
      </c>
      <c r="L103" s="46"/>
      <c r="M103" s="227" t="s">
        <v>19</v>
      </c>
      <c r="N103" s="228" t="s">
        <v>43</v>
      </c>
      <c r="O103" s="86"/>
      <c r="P103" s="229">
        <f>O103*H103</f>
        <v>0</v>
      </c>
      <c r="Q103" s="229">
        <v>0</v>
      </c>
      <c r="R103" s="229">
        <f>Q103*H103</f>
        <v>0</v>
      </c>
      <c r="S103" s="229">
        <v>0</v>
      </c>
      <c r="T103" s="230">
        <f>S103*H103</f>
        <v>0</v>
      </c>
      <c r="U103" s="40"/>
      <c r="V103" s="40"/>
      <c r="W103" s="40"/>
      <c r="X103" s="40"/>
      <c r="Y103" s="40"/>
      <c r="Z103" s="40"/>
      <c r="AA103" s="40"/>
      <c r="AB103" s="40"/>
      <c r="AC103" s="40"/>
      <c r="AD103" s="40"/>
      <c r="AE103" s="40"/>
      <c r="AR103" s="231" t="s">
        <v>154</v>
      </c>
      <c r="AT103" s="231" t="s">
        <v>149</v>
      </c>
      <c r="AU103" s="231" t="s">
        <v>80</v>
      </c>
      <c r="AY103" s="19" t="s">
        <v>147</v>
      </c>
      <c r="BE103" s="232">
        <f>IF(N103="základní",J103,0)</f>
        <v>0</v>
      </c>
      <c r="BF103" s="232">
        <f>IF(N103="snížená",J103,0)</f>
        <v>0</v>
      </c>
      <c r="BG103" s="232">
        <f>IF(N103="zákl. přenesená",J103,0)</f>
        <v>0</v>
      </c>
      <c r="BH103" s="232">
        <f>IF(N103="sníž. přenesená",J103,0)</f>
        <v>0</v>
      </c>
      <c r="BI103" s="232">
        <f>IF(N103="nulová",J103,0)</f>
        <v>0</v>
      </c>
      <c r="BJ103" s="19" t="s">
        <v>80</v>
      </c>
      <c r="BK103" s="232">
        <f>ROUND(I103*H103,2)</f>
        <v>0</v>
      </c>
      <c r="BL103" s="19" t="s">
        <v>154</v>
      </c>
      <c r="BM103" s="231" t="s">
        <v>337</v>
      </c>
    </row>
    <row r="104" s="12" customFormat="1" ht="25.92" customHeight="1">
      <c r="A104" s="12"/>
      <c r="B104" s="204"/>
      <c r="C104" s="205"/>
      <c r="D104" s="206" t="s">
        <v>71</v>
      </c>
      <c r="E104" s="207" t="s">
        <v>864</v>
      </c>
      <c r="F104" s="207" t="s">
        <v>865</v>
      </c>
      <c r="G104" s="205"/>
      <c r="H104" s="205"/>
      <c r="I104" s="208"/>
      <c r="J104" s="209">
        <f>BK104</f>
        <v>0</v>
      </c>
      <c r="K104" s="205"/>
      <c r="L104" s="210"/>
      <c r="M104" s="211"/>
      <c r="N104" s="212"/>
      <c r="O104" s="212"/>
      <c r="P104" s="213">
        <f>SUM(P105:P109)</f>
        <v>0</v>
      </c>
      <c r="Q104" s="212"/>
      <c r="R104" s="213">
        <f>SUM(R105:R109)</f>
        <v>0</v>
      </c>
      <c r="S104" s="212"/>
      <c r="T104" s="214">
        <f>SUM(T105:T109)</f>
        <v>0</v>
      </c>
      <c r="U104" s="12"/>
      <c r="V104" s="12"/>
      <c r="W104" s="12"/>
      <c r="X104" s="12"/>
      <c r="Y104" s="12"/>
      <c r="Z104" s="12"/>
      <c r="AA104" s="12"/>
      <c r="AB104" s="12"/>
      <c r="AC104" s="12"/>
      <c r="AD104" s="12"/>
      <c r="AE104" s="12"/>
      <c r="AR104" s="215" t="s">
        <v>80</v>
      </c>
      <c r="AT104" s="216" t="s">
        <v>71</v>
      </c>
      <c r="AU104" s="216" t="s">
        <v>72</v>
      </c>
      <c r="AY104" s="215" t="s">
        <v>147</v>
      </c>
      <c r="BK104" s="217">
        <f>SUM(BK105:BK109)</f>
        <v>0</v>
      </c>
    </row>
    <row r="105" s="2" customFormat="1" ht="16.5" customHeight="1">
      <c r="A105" s="40"/>
      <c r="B105" s="41"/>
      <c r="C105" s="220" t="s">
        <v>72</v>
      </c>
      <c r="D105" s="220" t="s">
        <v>149</v>
      </c>
      <c r="E105" s="221" t="s">
        <v>866</v>
      </c>
      <c r="F105" s="222" t="s">
        <v>867</v>
      </c>
      <c r="G105" s="223" t="s">
        <v>258</v>
      </c>
      <c r="H105" s="224">
        <v>105</v>
      </c>
      <c r="I105" s="225"/>
      <c r="J105" s="226">
        <f>ROUND(I105*H105,2)</f>
        <v>0</v>
      </c>
      <c r="K105" s="222" t="s">
        <v>19</v>
      </c>
      <c r="L105" s="46"/>
      <c r="M105" s="227" t="s">
        <v>19</v>
      </c>
      <c r="N105" s="228" t="s">
        <v>43</v>
      </c>
      <c r="O105" s="86"/>
      <c r="P105" s="229">
        <f>O105*H105</f>
        <v>0</v>
      </c>
      <c r="Q105" s="229">
        <v>0</v>
      </c>
      <c r="R105" s="229">
        <f>Q105*H105</f>
        <v>0</v>
      </c>
      <c r="S105" s="229">
        <v>0</v>
      </c>
      <c r="T105" s="230">
        <f>S105*H105</f>
        <v>0</v>
      </c>
      <c r="U105" s="40"/>
      <c r="V105" s="40"/>
      <c r="W105" s="40"/>
      <c r="X105" s="40"/>
      <c r="Y105" s="40"/>
      <c r="Z105" s="40"/>
      <c r="AA105" s="40"/>
      <c r="AB105" s="40"/>
      <c r="AC105" s="40"/>
      <c r="AD105" s="40"/>
      <c r="AE105" s="40"/>
      <c r="AR105" s="231" t="s">
        <v>154</v>
      </c>
      <c r="AT105" s="231" t="s">
        <v>149</v>
      </c>
      <c r="AU105" s="231" t="s">
        <v>80</v>
      </c>
      <c r="AY105" s="19" t="s">
        <v>147</v>
      </c>
      <c r="BE105" s="232">
        <f>IF(N105="základní",J105,0)</f>
        <v>0</v>
      </c>
      <c r="BF105" s="232">
        <f>IF(N105="snížená",J105,0)</f>
        <v>0</v>
      </c>
      <c r="BG105" s="232">
        <f>IF(N105="zákl. přenesená",J105,0)</f>
        <v>0</v>
      </c>
      <c r="BH105" s="232">
        <f>IF(N105="sníž. přenesená",J105,0)</f>
        <v>0</v>
      </c>
      <c r="BI105" s="232">
        <f>IF(N105="nulová",J105,0)</f>
        <v>0</v>
      </c>
      <c r="BJ105" s="19" t="s">
        <v>80</v>
      </c>
      <c r="BK105" s="232">
        <f>ROUND(I105*H105,2)</f>
        <v>0</v>
      </c>
      <c r="BL105" s="19" t="s">
        <v>154</v>
      </c>
      <c r="BM105" s="231" t="s">
        <v>347</v>
      </c>
    </row>
    <row r="106" s="2" customFormat="1" ht="16.5" customHeight="1">
      <c r="A106" s="40"/>
      <c r="B106" s="41"/>
      <c r="C106" s="220" t="s">
        <v>72</v>
      </c>
      <c r="D106" s="220" t="s">
        <v>149</v>
      </c>
      <c r="E106" s="221" t="s">
        <v>868</v>
      </c>
      <c r="F106" s="222" t="s">
        <v>869</v>
      </c>
      <c r="G106" s="223" t="s">
        <v>258</v>
      </c>
      <c r="H106" s="224">
        <v>18</v>
      </c>
      <c r="I106" s="225"/>
      <c r="J106" s="226">
        <f>ROUND(I106*H106,2)</f>
        <v>0</v>
      </c>
      <c r="K106" s="222" t="s">
        <v>19</v>
      </c>
      <c r="L106" s="46"/>
      <c r="M106" s="227" t="s">
        <v>19</v>
      </c>
      <c r="N106" s="228" t="s">
        <v>43</v>
      </c>
      <c r="O106" s="86"/>
      <c r="P106" s="229">
        <f>O106*H106</f>
        <v>0</v>
      </c>
      <c r="Q106" s="229">
        <v>0</v>
      </c>
      <c r="R106" s="229">
        <f>Q106*H106</f>
        <v>0</v>
      </c>
      <c r="S106" s="229">
        <v>0</v>
      </c>
      <c r="T106" s="230">
        <f>S106*H106</f>
        <v>0</v>
      </c>
      <c r="U106" s="40"/>
      <c r="V106" s="40"/>
      <c r="W106" s="40"/>
      <c r="X106" s="40"/>
      <c r="Y106" s="40"/>
      <c r="Z106" s="40"/>
      <c r="AA106" s="40"/>
      <c r="AB106" s="40"/>
      <c r="AC106" s="40"/>
      <c r="AD106" s="40"/>
      <c r="AE106" s="40"/>
      <c r="AR106" s="231" t="s">
        <v>154</v>
      </c>
      <c r="AT106" s="231" t="s">
        <v>149</v>
      </c>
      <c r="AU106" s="231" t="s">
        <v>80</v>
      </c>
      <c r="AY106" s="19" t="s">
        <v>147</v>
      </c>
      <c r="BE106" s="232">
        <f>IF(N106="základní",J106,0)</f>
        <v>0</v>
      </c>
      <c r="BF106" s="232">
        <f>IF(N106="snížená",J106,0)</f>
        <v>0</v>
      </c>
      <c r="BG106" s="232">
        <f>IF(N106="zákl. přenesená",J106,0)</f>
        <v>0</v>
      </c>
      <c r="BH106" s="232">
        <f>IF(N106="sníž. přenesená",J106,0)</f>
        <v>0</v>
      </c>
      <c r="BI106" s="232">
        <f>IF(N106="nulová",J106,0)</f>
        <v>0</v>
      </c>
      <c r="BJ106" s="19" t="s">
        <v>80</v>
      </c>
      <c r="BK106" s="232">
        <f>ROUND(I106*H106,2)</f>
        <v>0</v>
      </c>
      <c r="BL106" s="19" t="s">
        <v>154</v>
      </c>
      <c r="BM106" s="231" t="s">
        <v>358</v>
      </c>
    </row>
    <row r="107" s="2" customFormat="1" ht="16.5" customHeight="1">
      <c r="A107" s="40"/>
      <c r="B107" s="41"/>
      <c r="C107" s="220" t="s">
        <v>72</v>
      </c>
      <c r="D107" s="220" t="s">
        <v>149</v>
      </c>
      <c r="E107" s="221" t="s">
        <v>870</v>
      </c>
      <c r="F107" s="222" t="s">
        <v>871</v>
      </c>
      <c r="G107" s="223" t="s">
        <v>258</v>
      </c>
      <c r="H107" s="224">
        <v>12</v>
      </c>
      <c r="I107" s="225"/>
      <c r="J107" s="226">
        <f>ROUND(I107*H107,2)</f>
        <v>0</v>
      </c>
      <c r="K107" s="222" t="s">
        <v>19</v>
      </c>
      <c r="L107" s="46"/>
      <c r="M107" s="227" t="s">
        <v>19</v>
      </c>
      <c r="N107" s="228" t="s">
        <v>43</v>
      </c>
      <c r="O107" s="86"/>
      <c r="P107" s="229">
        <f>O107*H107</f>
        <v>0</v>
      </c>
      <c r="Q107" s="229">
        <v>0</v>
      </c>
      <c r="R107" s="229">
        <f>Q107*H107</f>
        <v>0</v>
      </c>
      <c r="S107" s="229">
        <v>0</v>
      </c>
      <c r="T107" s="230">
        <f>S107*H107</f>
        <v>0</v>
      </c>
      <c r="U107" s="40"/>
      <c r="V107" s="40"/>
      <c r="W107" s="40"/>
      <c r="X107" s="40"/>
      <c r="Y107" s="40"/>
      <c r="Z107" s="40"/>
      <c r="AA107" s="40"/>
      <c r="AB107" s="40"/>
      <c r="AC107" s="40"/>
      <c r="AD107" s="40"/>
      <c r="AE107" s="40"/>
      <c r="AR107" s="231" t="s">
        <v>154</v>
      </c>
      <c r="AT107" s="231" t="s">
        <v>149</v>
      </c>
      <c r="AU107" s="231" t="s">
        <v>80</v>
      </c>
      <c r="AY107" s="19" t="s">
        <v>147</v>
      </c>
      <c r="BE107" s="232">
        <f>IF(N107="základní",J107,0)</f>
        <v>0</v>
      </c>
      <c r="BF107" s="232">
        <f>IF(N107="snížená",J107,0)</f>
        <v>0</v>
      </c>
      <c r="BG107" s="232">
        <f>IF(N107="zákl. přenesená",J107,0)</f>
        <v>0</v>
      </c>
      <c r="BH107" s="232">
        <f>IF(N107="sníž. přenesená",J107,0)</f>
        <v>0</v>
      </c>
      <c r="BI107" s="232">
        <f>IF(N107="nulová",J107,0)</f>
        <v>0</v>
      </c>
      <c r="BJ107" s="19" t="s">
        <v>80</v>
      </c>
      <c r="BK107" s="232">
        <f>ROUND(I107*H107,2)</f>
        <v>0</v>
      </c>
      <c r="BL107" s="19" t="s">
        <v>154</v>
      </c>
      <c r="BM107" s="231" t="s">
        <v>368</v>
      </c>
    </row>
    <row r="108" s="2" customFormat="1" ht="16.5" customHeight="1">
      <c r="A108" s="40"/>
      <c r="B108" s="41"/>
      <c r="C108" s="220" t="s">
        <v>72</v>
      </c>
      <c r="D108" s="220" t="s">
        <v>149</v>
      </c>
      <c r="E108" s="221" t="s">
        <v>872</v>
      </c>
      <c r="F108" s="222" t="s">
        <v>873</v>
      </c>
      <c r="G108" s="223" t="s">
        <v>258</v>
      </c>
      <c r="H108" s="224">
        <v>6</v>
      </c>
      <c r="I108" s="225"/>
      <c r="J108" s="226">
        <f>ROUND(I108*H108,2)</f>
        <v>0</v>
      </c>
      <c r="K108" s="222" t="s">
        <v>19</v>
      </c>
      <c r="L108" s="46"/>
      <c r="M108" s="227" t="s">
        <v>19</v>
      </c>
      <c r="N108" s="228" t="s">
        <v>43</v>
      </c>
      <c r="O108" s="86"/>
      <c r="P108" s="229">
        <f>O108*H108</f>
        <v>0</v>
      </c>
      <c r="Q108" s="229">
        <v>0</v>
      </c>
      <c r="R108" s="229">
        <f>Q108*H108</f>
        <v>0</v>
      </c>
      <c r="S108" s="229">
        <v>0</v>
      </c>
      <c r="T108" s="230">
        <f>S108*H108</f>
        <v>0</v>
      </c>
      <c r="U108" s="40"/>
      <c r="V108" s="40"/>
      <c r="W108" s="40"/>
      <c r="X108" s="40"/>
      <c r="Y108" s="40"/>
      <c r="Z108" s="40"/>
      <c r="AA108" s="40"/>
      <c r="AB108" s="40"/>
      <c r="AC108" s="40"/>
      <c r="AD108" s="40"/>
      <c r="AE108" s="40"/>
      <c r="AR108" s="231" t="s">
        <v>154</v>
      </c>
      <c r="AT108" s="231" t="s">
        <v>149</v>
      </c>
      <c r="AU108" s="231" t="s">
        <v>80</v>
      </c>
      <c r="AY108" s="19" t="s">
        <v>147</v>
      </c>
      <c r="BE108" s="232">
        <f>IF(N108="základní",J108,0)</f>
        <v>0</v>
      </c>
      <c r="BF108" s="232">
        <f>IF(N108="snížená",J108,0)</f>
        <v>0</v>
      </c>
      <c r="BG108" s="232">
        <f>IF(N108="zákl. přenesená",J108,0)</f>
        <v>0</v>
      </c>
      <c r="BH108" s="232">
        <f>IF(N108="sníž. přenesená",J108,0)</f>
        <v>0</v>
      </c>
      <c r="BI108" s="232">
        <f>IF(N108="nulová",J108,0)</f>
        <v>0</v>
      </c>
      <c r="BJ108" s="19" t="s">
        <v>80</v>
      </c>
      <c r="BK108" s="232">
        <f>ROUND(I108*H108,2)</f>
        <v>0</v>
      </c>
      <c r="BL108" s="19" t="s">
        <v>154</v>
      </c>
      <c r="BM108" s="231" t="s">
        <v>384</v>
      </c>
    </row>
    <row r="109" s="2" customFormat="1" ht="16.5" customHeight="1">
      <c r="A109" s="40"/>
      <c r="B109" s="41"/>
      <c r="C109" s="220" t="s">
        <v>72</v>
      </c>
      <c r="D109" s="220" t="s">
        <v>149</v>
      </c>
      <c r="E109" s="221" t="s">
        <v>874</v>
      </c>
      <c r="F109" s="222" t="s">
        <v>875</v>
      </c>
      <c r="G109" s="223" t="s">
        <v>258</v>
      </c>
      <c r="H109" s="224">
        <v>22</v>
      </c>
      <c r="I109" s="225"/>
      <c r="J109" s="226">
        <f>ROUND(I109*H109,2)</f>
        <v>0</v>
      </c>
      <c r="K109" s="222" t="s">
        <v>19</v>
      </c>
      <c r="L109" s="46"/>
      <c r="M109" s="227" t="s">
        <v>19</v>
      </c>
      <c r="N109" s="228" t="s">
        <v>43</v>
      </c>
      <c r="O109" s="86"/>
      <c r="P109" s="229">
        <f>O109*H109</f>
        <v>0</v>
      </c>
      <c r="Q109" s="229">
        <v>0</v>
      </c>
      <c r="R109" s="229">
        <f>Q109*H109</f>
        <v>0</v>
      </c>
      <c r="S109" s="229">
        <v>0</v>
      </c>
      <c r="T109" s="230">
        <f>S109*H109</f>
        <v>0</v>
      </c>
      <c r="U109" s="40"/>
      <c r="V109" s="40"/>
      <c r="W109" s="40"/>
      <c r="X109" s="40"/>
      <c r="Y109" s="40"/>
      <c r="Z109" s="40"/>
      <c r="AA109" s="40"/>
      <c r="AB109" s="40"/>
      <c r="AC109" s="40"/>
      <c r="AD109" s="40"/>
      <c r="AE109" s="40"/>
      <c r="AR109" s="231" t="s">
        <v>154</v>
      </c>
      <c r="AT109" s="231" t="s">
        <v>149</v>
      </c>
      <c r="AU109" s="231" t="s">
        <v>80</v>
      </c>
      <c r="AY109" s="19" t="s">
        <v>147</v>
      </c>
      <c r="BE109" s="232">
        <f>IF(N109="základní",J109,0)</f>
        <v>0</v>
      </c>
      <c r="BF109" s="232">
        <f>IF(N109="snížená",J109,0)</f>
        <v>0</v>
      </c>
      <c r="BG109" s="232">
        <f>IF(N109="zákl. přenesená",J109,0)</f>
        <v>0</v>
      </c>
      <c r="BH109" s="232">
        <f>IF(N109="sníž. přenesená",J109,0)</f>
        <v>0</v>
      </c>
      <c r="BI109" s="232">
        <f>IF(N109="nulová",J109,0)</f>
        <v>0</v>
      </c>
      <c r="BJ109" s="19" t="s">
        <v>80</v>
      </c>
      <c r="BK109" s="232">
        <f>ROUND(I109*H109,2)</f>
        <v>0</v>
      </c>
      <c r="BL109" s="19" t="s">
        <v>154</v>
      </c>
      <c r="BM109" s="231" t="s">
        <v>396</v>
      </c>
    </row>
    <row r="110" s="12" customFormat="1" ht="25.92" customHeight="1">
      <c r="A110" s="12"/>
      <c r="B110" s="204"/>
      <c r="C110" s="205"/>
      <c r="D110" s="206" t="s">
        <v>71</v>
      </c>
      <c r="E110" s="207" t="s">
        <v>876</v>
      </c>
      <c r="F110" s="207" t="s">
        <v>877</v>
      </c>
      <c r="G110" s="205"/>
      <c r="H110" s="205"/>
      <c r="I110" s="208"/>
      <c r="J110" s="209">
        <f>BK110</f>
        <v>0</v>
      </c>
      <c r="K110" s="205"/>
      <c r="L110" s="210"/>
      <c r="M110" s="211"/>
      <c r="N110" s="212"/>
      <c r="O110" s="212"/>
      <c r="P110" s="213">
        <f>SUM(P111:P115)</f>
        <v>0</v>
      </c>
      <c r="Q110" s="212"/>
      <c r="R110" s="213">
        <f>SUM(R111:R115)</f>
        <v>0</v>
      </c>
      <c r="S110" s="212"/>
      <c r="T110" s="214">
        <f>SUM(T111:T115)</f>
        <v>0</v>
      </c>
      <c r="U110" s="12"/>
      <c r="V110" s="12"/>
      <c r="W110" s="12"/>
      <c r="X110" s="12"/>
      <c r="Y110" s="12"/>
      <c r="Z110" s="12"/>
      <c r="AA110" s="12"/>
      <c r="AB110" s="12"/>
      <c r="AC110" s="12"/>
      <c r="AD110" s="12"/>
      <c r="AE110" s="12"/>
      <c r="AR110" s="215" t="s">
        <v>80</v>
      </c>
      <c r="AT110" s="216" t="s">
        <v>71</v>
      </c>
      <c r="AU110" s="216" t="s">
        <v>72</v>
      </c>
      <c r="AY110" s="215" t="s">
        <v>147</v>
      </c>
      <c r="BK110" s="217">
        <f>SUM(BK111:BK115)</f>
        <v>0</v>
      </c>
    </row>
    <row r="111" s="2" customFormat="1" ht="16.5" customHeight="1">
      <c r="A111" s="40"/>
      <c r="B111" s="41"/>
      <c r="C111" s="220" t="s">
        <v>72</v>
      </c>
      <c r="D111" s="220" t="s">
        <v>149</v>
      </c>
      <c r="E111" s="221" t="s">
        <v>878</v>
      </c>
      <c r="F111" s="222" t="s">
        <v>879</v>
      </c>
      <c r="G111" s="223" t="s">
        <v>258</v>
      </c>
      <c r="H111" s="224">
        <v>105</v>
      </c>
      <c r="I111" s="225"/>
      <c r="J111" s="226">
        <f>ROUND(I111*H111,2)</f>
        <v>0</v>
      </c>
      <c r="K111" s="222" t="s">
        <v>19</v>
      </c>
      <c r="L111" s="46"/>
      <c r="M111" s="227" t="s">
        <v>19</v>
      </c>
      <c r="N111" s="228" t="s">
        <v>43</v>
      </c>
      <c r="O111" s="86"/>
      <c r="P111" s="229">
        <f>O111*H111</f>
        <v>0</v>
      </c>
      <c r="Q111" s="229">
        <v>0</v>
      </c>
      <c r="R111" s="229">
        <f>Q111*H111</f>
        <v>0</v>
      </c>
      <c r="S111" s="229">
        <v>0</v>
      </c>
      <c r="T111" s="230">
        <f>S111*H111</f>
        <v>0</v>
      </c>
      <c r="U111" s="40"/>
      <c r="V111" s="40"/>
      <c r="W111" s="40"/>
      <c r="X111" s="40"/>
      <c r="Y111" s="40"/>
      <c r="Z111" s="40"/>
      <c r="AA111" s="40"/>
      <c r="AB111" s="40"/>
      <c r="AC111" s="40"/>
      <c r="AD111" s="40"/>
      <c r="AE111" s="40"/>
      <c r="AR111" s="231" t="s">
        <v>154</v>
      </c>
      <c r="AT111" s="231" t="s">
        <v>149</v>
      </c>
      <c r="AU111" s="231" t="s">
        <v>80</v>
      </c>
      <c r="AY111" s="19" t="s">
        <v>147</v>
      </c>
      <c r="BE111" s="232">
        <f>IF(N111="základní",J111,0)</f>
        <v>0</v>
      </c>
      <c r="BF111" s="232">
        <f>IF(N111="snížená",J111,0)</f>
        <v>0</v>
      </c>
      <c r="BG111" s="232">
        <f>IF(N111="zákl. přenesená",J111,0)</f>
        <v>0</v>
      </c>
      <c r="BH111" s="232">
        <f>IF(N111="sníž. přenesená",J111,0)</f>
        <v>0</v>
      </c>
      <c r="BI111" s="232">
        <f>IF(N111="nulová",J111,0)</f>
        <v>0</v>
      </c>
      <c r="BJ111" s="19" t="s">
        <v>80</v>
      </c>
      <c r="BK111" s="232">
        <f>ROUND(I111*H111,2)</f>
        <v>0</v>
      </c>
      <c r="BL111" s="19" t="s">
        <v>154</v>
      </c>
      <c r="BM111" s="231" t="s">
        <v>404</v>
      </c>
    </row>
    <row r="112" s="2" customFormat="1" ht="16.5" customHeight="1">
      <c r="A112" s="40"/>
      <c r="B112" s="41"/>
      <c r="C112" s="220" t="s">
        <v>72</v>
      </c>
      <c r="D112" s="220" t="s">
        <v>149</v>
      </c>
      <c r="E112" s="221" t="s">
        <v>880</v>
      </c>
      <c r="F112" s="222" t="s">
        <v>881</v>
      </c>
      <c r="G112" s="223" t="s">
        <v>258</v>
      </c>
      <c r="H112" s="224">
        <v>18</v>
      </c>
      <c r="I112" s="225"/>
      <c r="J112" s="226">
        <f>ROUND(I112*H112,2)</f>
        <v>0</v>
      </c>
      <c r="K112" s="222" t="s">
        <v>19</v>
      </c>
      <c r="L112" s="46"/>
      <c r="M112" s="227" t="s">
        <v>19</v>
      </c>
      <c r="N112" s="228" t="s">
        <v>43</v>
      </c>
      <c r="O112" s="86"/>
      <c r="P112" s="229">
        <f>O112*H112</f>
        <v>0</v>
      </c>
      <c r="Q112" s="229">
        <v>0</v>
      </c>
      <c r="R112" s="229">
        <f>Q112*H112</f>
        <v>0</v>
      </c>
      <c r="S112" s="229">
        <v>0</v>
      </c>
      <c r="T112" s="230">
        <f>S112*H112</f>
        <v>0</v>
      </c>
      <c r="U112" s="40"/>
      <c r="V112" s="40"/>
      <c r="W112" s="40"/>
      <c r="X112" s="40"/>
      <c r="Y112" s="40"/>
      <c r="Z112" s="40"/>
      <c r="AA112" s="40"/>
      <c r="AB112" s="40"/>
      <c r="AC112" s="40"/>
      <c r="AD112" s="40"/>
      <c r="AE112" s="40"/>
      <c r="AR112" s="231" t="s">
        <v>154</v>
      </c>
      <c r="AT112" s="231" t="s">
        <v>149</v>
      </c>
      <c r="AU112" s="231" t="s">
        <v>80</v>
      </c>
      <c r="AY112" s="19" t="s">
        <v>147</v>
      </c>
      <c r="BE112" s="232">
        <f>IF(N112="základní",J112,0)</f>
        <v>0</v>
      </c>
      <c r="BF112" s="232">
        <f>IF(N112="snížená",J112,0)</f>
        <v>0</v>
      </c>
      <c r="BG112" s="232">
        <f>IF(N112="zákl. přenesená",J112,0)</f>
        <v>0</v>
      </c>
      <c r="BH112" s="232">
        <f>IF(N112="sníž. přenesená",J112,0)</f>
        <v>0</v>
      </c>
      <c r="BI112" s="232">
        <f>IF(N112="nulová",J112,0)</f>
        <v>0</v>
      </c>
      <c r="BJ112" s="19" t="s">
        <v>80</v>
      </c>
      <c r="BK112" s="232">
        <f>ROUND(I112*H112,2)</f>
        <v>0</v>
      </c>
      <c r="BL112" s="19" t="s">
        <v>154</v>
      </c>
      <c r="BM112" s="231" t="s">
        <v>413</v>
      </c>
    </row>
    <row r="113" s="2" customFormat="1" ht="16.5" customHeight="1">
      <c r="A113" s="40"/>
      <c r="B113" s="41"/>
      <c r="C113" s="220" t="s">
        <v>72</v>
      </c>
      <c r="D113" s="220" t="s">
        <v>149</v>
      </c>
      <c r="E113" s="221" t="s">
        <v>882</v>
      </c>
      <c r="F113" s="222" t="s">
        <v>883</v>
      </c>
      <c r="G113" s="223" t="s">
        <v>258</v>
      </c>
      <c r="H113" s="224">
        <v>12</v>
      </c>
      <c r="I113" s="225"/>
      <c r="J113" s="226">
        <f>ROUND(I113*H113,2)</f>
        <v>0</v>
      </c>
      <c r="K113" s="222" t="s">
        <v>19</v>
      </c>
      <c r="L113" s="46"/>
      <c r="M113" s="227" t="s">
        <v>19</v>
      </c>
      <c r="N113" s="228" t="s">
        <v>43</v>
      </c>
      <c r="O113" s="86"/>
      <c r="P113" s="229">
        <f>O113*H113</f>
        <v>0</v>
      </c>
      <c r="Q113" s="229">
        <v>0</v>
      </c>
      <c r="R113" s="229">
        <f>Q113*H113</f>
        <v>0</v>
      </c>
      <c r="S113" s="229">
        <v>0</v>
      </c>
      <c r="T113" s="230">
        <f>S113*H113</f>
        <v>0</v>
      </c>
      <c r="U113" s="40"/>
      <c r="V113" s="40"/>
      <c r="W113" s="40"/>
      <c r="X113" s="40"/>
      <c r="Y113" s="40"/>
      <c r="Z113" s="40"/>
      <c r="AA113" s="40"/>
      <c r="AB113" s="40"/>
      <c r="AC113" s="40"/>
      <c r="AD113" s="40"/>
      <c r="AE113" s="40"/>
      <c r="AR113" s="231" t="s">
        <v>154</v>
      </c>
      <c r="AT113" s="231" t="s">
        <v>149</v>
      </c>
      <c r="AU113" s="231" t="s">
        <v>80</v>
      </c>
      <c r="AY113" s="19" t="s">
        <v>147</v>
      </c>
      <c r="BE113" s="232">
        <f>IF(N113="základní",J113,0)</f>
        <v>0</v>
      </c>
      <c r="BF113" s="232">
        <f>IF(N113="snížená",J113,0)</f>
        <v>0</v>
      </c>
      <c r="BG113" s="232">
        <f>IF(N113="zákl. přenesená",J113,0)</f>
        <v>0</v>
      </c>
      <c r="BH113" s="232">
        <f>IF(N113="sníž. přenesená",J113,0)</f>
        <v>0</v>
      </c>
      <c r="BI113" s="232">
        <f>IF(N113="nulová",J113,0)</f>
        <v>0</v>
      </c>
      <c r="BJ113" s="19" t="s">
        <v>80</v>
      </c>
      <c r="BK113" s="232">
        <f>ROUND(I113*H113,2)</f>
        <v>0</v>
      </c>
      <c r="BL113" s="19" t="s">
        <v>154</v>
      </c>
      <c r="BM113" s="231" t="s">
        <v>421</v>
      </c>
    </row>
    <row r="114" s="2" customFormat="1" ht="16.5" customHeight="1">
      <c r="A114" s="40"/>
      <c r="B114" s="41"/>
      <c r="C114" s="220" t="s">
        <v>72</v>
      </c>
      <c r="D114" s="220" t="s">
        <v>149</v>
      </c>
      <c r="E114" s="221" t="s">
        <v>884</v>
      </c>
      <c r="F114" s="222" t="s">
        <v>885</v>
      </c>
      <c r="G114" s="223" t="s">
        <v>258</v>
      </c>
      <c r="H114" s="224">
        <v>6</v>
      </c>
      <c r="I114" s="225"/>
      <c r="J114" s="226">
        <f>ROUND(I114*H114,2)</f>
        <v>0</v>
      </c>
      <c r="K114" s="222" t="s">
        <v>19</v>
      </c>
      <c r="L114" s="46"/>
      <c r="M114" s="227" t="s">
        <v>19</v>
      </c>
      <c r="N114" s="228" t="s">
        <v>43</v>
      </c>
      <c r="O114" s="86"/>
      <c r="P114" s="229">
        <f>O114*H114</f>
        <v>0</v>
      </c>
      <c r="Q114" s="229">
        <v>0</v>
      </c>
      <c r="R114" s="229">
        <f>Q114*H114</f>
        <v>0</v>
      </c>
      <c r="S114" s="229">
        <v>0</v>
      </c>
      <c r="T114" s="230">
        <f>S114*H114</f>
        <v>0</v>
      </c>
      <c r="U114" s="40"/>
      <c r="V114" s="40"/>
      <c r="W114" s="40"/>
      <c r="X114" s="40"/>
      <c r="Y114" s="40"/>
      <c r="Z114" s="40"/>
      <c r="AA114" s="40"/>
      <c r="AB114" s="40"/>
      <c r="AC114" s="40"/>
      <c r="AD114" s="40"/>
      <c r="AE114" s="40"/>
      <c r="AR114" s="231" t="s">
        <v>154</v>
      </c>
      <c r="AT114" s="231" t="s">
        <v>149</v>
      </c>
      <c r="AU114" s="231" t="s">
        <v>80</v>
      </c>
      <c r="AY114" s="19" t="s">
        <v>147</v>
      </c>
      <c r="BE114" s="232">
        <f>IF(N114="základní",J114,0)</f>
        <v>0</v>
      </c>
      <c r="BF114" s="232">
        <f>IF(N114="snížená",J114,0)</f>
        <v>0</v>
      </c>
      <c r="BG114" s="232">
        <f>IF(N114="zákl. přenesená",J114,0)</f>
        <v>0</v>
      </c>
      <c r="BH114" s="232">
        <f>IF(N114="sníž. přenesená",J114,0)</f>
        <v>0</v>
      </c>
      <c r="BI114" s="232">
        <f>IF(N114="nulová",J114,0)</f>
        <v>0</v>
      </c>
      <c r="BJ114" s="19" t="s">
        <v>80</v>
      </c>
      <c r="BK114" s="232">
        <f>ROUND(I114*H114,2)</f>
        <v>0</v>
      </c>
      <c r="BL114" s="19" t="s">
        <v>154</v>
      </c>
      <c r="BM114" s="231" t="s">
        <v>430</v>
      </c>
    </row>
    <row r="115" s="2" customFormat="1" ht="16.5" customHeight="1">
      <c r="A115" s="40"/>
      <c r="B115" s="41"/>
      <c r="C115" s="220" t="s">
        <v>72</v>
      </c>
      <c r="D115" s="220" t="s">
        <v>149</v>
      </c>
      <c r="E115" s="221" t="s">
        <v>886</v>
      </c>
      <c r="F115" s="222" t="s">
        <v>887</v>
      </c>
      <c r="G115" s="223" t="s">
        <v>258</v>
      </c>
      <c r="H115" s="224">
        <v>22</v>
      </c>
      <c r="I115" s="225"/>
      <c r="J115" s="226">
        <f>ROUND(I115*H115,2)</f>
        <v>0</v>
      </c>
      <c r="K115" s="222" t="s">
        <v>19</v>
      </c>
      <c r="L115" s="46"/>
      <c r="M115" s="227" t="s">
        <v>19</v>
      </c>
      <c r="N115" s="228" t="s">
        <v>43</v>
      </c>
      <c r="O115" s="86"/>
      <c r="P115" s="229">
        <f>O115*H115</f>
        <v>0</v>
      </c>
      <c r="Q115" s="229">
        <v>0</v>
      </c>
      <c r="R115" s="229">
        <f>Q115*H115</f>
        <v>0</v>
      </c>
      <c r="S115" s="229">
        <v>0</v>
      </c>
      <c r="T115" s="230">
        <f>S115*H115</f>
        <v>0</v>
      </c>
      <c r="U115" s="40"/>
      <c r="V115" s="40"/>
      <c r="W115" s="40"/>
      <c r="X115" s="40"/>
      <c r="Y115" s="40"/>
      <c r="Z115" s="40"/>
      <c r="AA115" s="40"/>
      <c r="AB115" s="40"/>
      <c r="AC115" s="40"/>
      <c r="AD115" s="40"/>
      <c r="AE115" s="40"/>
      <c r="AR115" s="231" t="s">
        <v>154</v>
      </c>
      <c r="AT115" s="231" t="s">
        <v>149</v>
      </c>
      <c r="AU115" s="231" t="s">
        <v>80</v>
      </c>
      <c r="AY115" s="19" t="s">
        <v>147</v>
      </c>
      <c r="BE115" s="232">
        <f>IF(N115="základní",J115,0)</f>
        <v>0</v>
      </c>
      <c r="BF115" s="232">
        <f>IF(N115="snížená",J115,0)</f>
        <v>0</v>
      </c>
      <c r="BG115" s="232">
        <f>IF(N115="zákl. přenesená",J115,0)</f>
        <v>0</v>
      </c>
      <c r="BH115" s="232">
        <f>IF(N115="sníž. přenesená",J115,0)</f>
        <v>0</v>
      </c>
      <c r="BI115" s="232">
        <f>IF(N115="nulová",J115,0)</f>
        <v>0</v>
      </c>
      <c r="BJ115" s="19" t="s">
        <v>80</v>
      </c>
      <c r="BK115" s="232">
        <f>ROUND(I115*H115,2)</f>
        <v>0</v>
      </c>
      <c r="BL115" s="19" t="s">
        <v>154</v>
      </c>
      <c r="BM115" s="231" t="s">
        <v>440</v>
      </c>
    </row>
    <row r="116" s="12" customFormat="1" ht="25.92" customHeight="1">
      <c r="A116" s="12"/>
      <c r="B116" s="204"/>
      <c r="C116" s="205"/>
      <c r="D116" s="206" t="s">
        <v>71</v>
      </c>
      <c r="E116" s="207" t="s">
        <v>888</v>
      </c>
      <c r="F116" s="207" t="s">
        <v>889</v>
      </c>
      <c r="G116" s="205"/>
      <c r="H116" s="205"/>
      <c r="I116" s="208"/>
      <c r="J116" s="209">
        <f>BK116</f>
        <v>0</v>
      </c>
      <c r="K116" s="205"/>
      <c r="L116" s="210"/>
      <c r="M116" s="211"/>
      <c r="N116" s="212"/>
      <c r="O116" s="212"/>
      <c r="P116" s="213">
        <f>SUM(P117:P127)</f>
        <v>0</v>
      </c>
      <c r="Q116" s="212"/>
      <c r="R116" s="213">
        <f>SUM(R117:R127)</f>
        <v>0</v>
      </c>
      <c r="S116" s="212"/>
      <c r="T116" s="214">
        <f>SUM(T117:T127)</f>
        <v>0</v>
      </c>
      <c r="U116" s="12"/>
      <c r="V116" s="12"/>
      <c r="W116" s="12"/>
      <c r="X116" s="12"/>
      <c r="Y116" s="12"/>
      <c r="Z116" s="12"/>
      <c r="AA116" s="12"/>
      <c r="AB116" s="12"/>
      <c r="AC116" s="12"/>
      <c r="AD116" s="12"/>
      <c r="AE116" s="12"/>
      <c r="AR116" s="215" t="s">
        <v>80</v>
      </c>
      <c r="AT116" s="216" t="s">
        <v>71</v>
      </c>
      <c r="AU116" s="216" t="s">
        <v>72</v>
      </c>
      <c r="AY116" s="215" t="s">
        <v>147</v>
      </c>
      <c r="BK116" s="217">
        <f>SUM(BK117:BK127)</f>
        <v>0</v>
      </c>
    </row>
    <row r="117" s="2" customFormat="1" ht="16.5" customHeight="1">
      <c r="A117" s="40"/>
      <c r="B117" s="41"/>
      <c r="C117" s="220" t="s">
        <v>72</v>
      </c>
      <c r="D117" s="220" t="s">
        <v>149</v>
      </c>
      <c r="E117" s="221" t="s">
        <v>890</v>
      </c>
      <c r="F117" s="222" t="s">
        <v>891</v>
      </c>
      <c r="G117" s="223" t="s">
        <v>892</v>
      </c>
      <c r="H117" s="224">
        <v>1</v>
      </c>
      <c r="I117" s="225"/>
      <c r="J117" s="226">
        <f>ROUND(I117*H117,2)</f>
        <v>0</v>
      </c>
      <c r="K117" s="222" t="s">
        <v>19</v>
      </c>
      <c r="L117" s="46"/>
      <c r="M117" s="227" t="s">
        <v>19</v>
      </c>
      <c r="N117" s="228" t="s">
        <v>43</v>
      </c>
      <c r="O117" s="86"/>
      <c r="P117" s="229">
        <f>O117*H117</f>
        <v>0</v>
      </c>
      <c r="Q117" s="229">
        <v>0</v>
      </c>
      <c r="R117" s="229">
        <f>Q117*H117</f>
        <v>0</v>
      </c>
      <c r="S117" s="229">
        <v>0</v>
      </c>
      <c r="T117" s="230">
        <f>S117*H117</f>
        <v>0</v>
      </c>
      <c r="U117" s="40"/>
      <c r="V117" s="40"/>
      <c r="W117" s="40"/>
      <c r="X117" s="40"/>
      <c r="Y117" s="40"/>
      <c r="Z117" s="40"/>
      <c r="AA117" s="40"/>
      <c r="AB117" s="40"/>
      <c r="AC117" s="40"/>
      <c r="AD117" s="40"/>
      <c r="AE117" s="40"/>
      <c r="AR117" s="231" t="s">
        <v>154</v>
      </c>
      <c r="AT117" s="231" t="s">
        <v>149</v>
      </c>
      <c r="AU117" s="231" t="s">
        <v>80</v>
      </c>
      <c r="AY117" s="19" t="s">
        <v>147</v>
      </c>
      <c r="BE117" s="232">
        <f>IF(N117="základní",J117,0)</f>
        <v>0</v>
      </c>
      <c r="BF117" s="232">
        <f>IF(N117="snížená",J117,0)</f>
        <v>0</v>
      </c>
      <c r="BG117" s="232">
        <f>IF(N117="zákl. přenesená",J117,0)</f>
        <v>0</v>
      </c>
      <c r="BH117" s="232">
        <f>IF(N117="sníž. přenesená",J117,0)</f>
        <v>0</v>
      </c>
      <c r="BI117" s="232">
        <f>IF(N117="nulová",J117,0)</f>
        <v>0</v>
      </c>
      <c r="BJ117" s="19" t="s">
        <v>80</v>
      </c>
      <c r="BK117" s="232">
        <f>ROUND(I117*H117,2)</f>
        <v>0</v>
      </c>
      <c r="BL117" s="19" t="s">
        <v>154</v>
      </c>
      <c r="BM117" s="231" t="s">
        <v>450</v>
      </c>
    </row>
    <row r="118" s="2" customFormat="1" ht="16.5" customHeight="1">
      <c r="A118" s="40"/>
      <c r="B118" s="41"/>
      <c r="C118" s="220" t="s">
        <v>72</v>
      </c>
      <c r="D118" s="220" t="s">
        <v>149</v>
      </c>
      <c r="E118" s="221" t="s">
        <v>893</v>
      </c>
      <c r="F118" s="222" t="s">
        <v>894</v>
      </c>
      <c r="G118" s="223" t="s">
        <v>892</v>
      </c>
      <c r="H118" s="224">
        <v>1</v>
      </c>
      <c r="I118" s="225"/>
      <c r="J118" s="226">
        <f>ROUND(I118*H118,2)</f>
        <v>0</v>
      </c>
      <c r="K118" s="222" t="s">
        <v>19</v>
      </c>
      <c r="L118" s="46"/>
      <c r="M118" s="227" t="s">
        <v>19</v>
      </c>
      <c r="N118" s="228" t="s">
        <v>43</v>
      </c>
      <c r="O118" s="86"/>
      <c r="P118" s="229">
        <f>O118*H118</f>
        <v>0</v>
      </c>
      <c r="Q118" s="229">
        <v>0</v>
      </c>
      <c r="R118" s="229">
        <f>Q118*H118</f>
        <v>0</v>
      </c>
      <c r="S118" s="229">
        <v>0</v>
      </c>
      <c r="T118" s="230">
        <f>S118*H118</f>
        <v>0</v>
      </c>
      <c r="U118" s="40"/>
      <c r="V118" s="40"/>
      <c r="W118" s="40"/>
      <c r="X118" s="40"/>
      <c r="Y118" s="40"/>
      <c r="Z118" s="40"/>
      <c r="AA118" s="40"/>
      <c r="AB118" s="40"/>
      <c r="AC118" s="40"/>
      <c r="AD118" s="40"/>
      <c r="AE118" s="40"/>
      <c r="AR118" s="231" t="s">
        <v>154</v>
      </c>
      <c r="AT118" s="231" t="s">
        <v>149</v>
      </c>
      <c r="AU118" s="231" t="s">
        <v>80</v>
      </c>
      <c r="AY118" s="19" t="s">
        <v>147</v>
      </c>
      <c r="BE118" s="232">
        <f>IF(N118="základní",J118,0)</f>
        <v>0</v>
      </c>
      <c r="BF118" s="232">
        <f>IF(N118="snížená",J118,0)</f>
        <v>0</v>
      </c>
      <c r="BG118" s="232">
        <f>IF(N118="zákl. přenesená",J118,0)</f>
        <v>0</v>
      </c>
      <c r="BH118" s="232">
        <f>IF(N118="sníž. přenesená",J118,0)</f>
        <v>0</v>
      </c>
      <c r="BI118" s="232">
        <f>IF(N118="nulová",J118,0)</f>
        <v>0</v>
      </c>
      <c r="BJ118" s="19" t="s">
        <v>80</v>
      </c>
      <c r="BK118" s="232">
        <f>ROUND(I118*H118,2)</f>
        <v>0</v>
      </c>
      <c r="BL118" s="19" t="s">
        <v>154</v>
      </c>
      <c r="BM118" s="231" t="s">
        <v>461</v>
      </c>
    </row>
    <row r="119" s="2" customFormat="1" ht="16.5" customHeight="1">
      <c r="A119" s="40"/>
      <c r="B119" s="41"/>
      <c r="C119" s="220" t="s">
        <v>72</v>
      </c>
      <c r="D119" s="220" t="s">
        <v>149</v>
      </c>
      <c r="E119" s="221" t="s">
        <v>895</v>
      </c>
      <c r="F119" s="222" t="s">
        <v>896</v>
      </c>
      <c r="G119" s="223" t="s">
        <v>892</v>
      </c>
      <c r="H119" s="224">
        <v>1</v>
      </c>
      <c r="I119" s="225"/>
      <c r="J119" s="226">
        <f>ROUND(I119*H119,2)</f>
        <v>0</v>
      </c>
      <c r="K119" s="222" t="s">
        <v>19</v>
      </c>
      <c r="L119" s="46"/>
      <c r="M119" s="227" t="s">
        <v>19</v>
      </c>
      <c r="N119" s="228" t="s">
        <v>43</v>
      </c>
      <c r="O119" s="86"/>
      <c r="P119" s="229">
        <f>O119*H119</f>
        <v>0</v>
      </c>
      <c r="Q119" s="229">
        <v>0</v>
      </c>
      <c r="R119" s="229">
        <f>Q119*H119</f>
        <v>0</v>
      </c>
      <c r="S119" s="229">
        <v>0</v>
      </c>
      <c r="T119" s="230">
        <f>S119*H119</f>
        <v>0</v>
      </c>
      <c r="U119" s="40"/>
      <c r="V119" s="40"/>
      <c r="W119" s="40"/>
      <c r="X119" s="40"/>
      <c r="Y119" s="40"/>
      <c r="Z119" s="40"/>
      <c r="AA119" s="40"/>
      <c r="AB119" s="40"/>
      <c r="AC119" s="40"/>
      <c r="AD119" s="40"/>
      <c r="AE119" s="40"/>
      <c r="AR119" s="231" t="s">
        <v>154</v>
      </c>
      <c r="AT119" s="231" t="s">
        <v>149</v>
      </c>
      <c r="AU119" s="231" t="s">
        <v>80</v>
      </c>
      <c r="AY119" s="19" t="s">
        <v>147</v>
      </c>
      <c r="BE119" s="232">
        <f>IF(N119="základní",J119,0)</f>
        <v>0</v>
      </c>
      <c r="BF119" s="232">
        <f>IF(N119="snížená",J119,0)</f>
        <v>0</v>
      </c>
      <c r="BG119" s="232">
        <f>IF(N119="zákl. přenesená",J119,0)</f>
        <v>0</v>
      </c>
      <c r="BH119" s="232">
        <f>IF(N119="sníž. přenesená",J119,0)</f>
        <v>0</v>
      </c>
      <c r="BI119" s="232">
        <f>IF(N119="nulová",J119,0)</f>
        <v>0</v>
      </c>
      <c r="BJ119" s="19" t="s">
        <v>80</v>
      </c>
      <c r="BK119" s="232">
        <f>ROUND(I119*H119,2)</f>
        <v>0</v>
      </c>
      <c r="BL119" s="19" t="s">
        <v>154</v>
      </c>
      <c r="BM119" s="231" t="s">
        <v>473</v>
      </c>
    </row>
    <row r="120" s="2" customFormat="1" ht="16.5" customHeight="1">
      <c r="A120" s="40"/>
      <c r="B120" s="41"/>
      <c r="C120" s="220" t="s">
        <v>72</v>
      </c>
      <c r="D120" s="220" t="s">
        <v>149</v>
      </c>
      <c r="E120" s="221" t="s">
        <v>897</v>
      </c>
      <c r="F120" s="222" t="s">
        <v>898</v>
      </c>
      <c r="G120" s="223" t="s">
        <v>892</v>
      </c>
      <c r="H120" s="224">
        <v>1</v>
      </c>
      <c r="I120" s="225"/>
      <c r="J120" s="226">
        <f>ROUND(I120*H120,2)</f>
        <v>0</v>
      </c>
      <c r="K120" s="222" t="s">
        <v>19</v>
      </c>
      <c r="L120" s="46"/>
      <c r="M120" s="227" t="s">
        <v>19</v>
      </c>
      <c r="N120" s="228" t="s">
        <v>43</v>
      </c>
      <c r="O120" s="86"/>
      <c r="P120" s="229">
        <f>O120*H120</f>
        <v>0</v>
      </c>
      <c r="Q120" s="229">
        <v>0</v>
      </c>
      <c r="R120" s="229">
        <f>Q120*H120</f>
        <v>0</v>
      </c>
      <c r="S120" s="229">
        <v>0</v>
      </c>
      <c r="T120" s="230">
        <f>S120*H120</f>
        <v>0</v>
      </c>
      <c r="U120" s="40"/>
      <c r="V120" s="40"/>
      <c r="W120" s="40"/>
      <c r="X120" s="40"/>
      <c r="Y120" s="40"/>
      <c r="Z120" s="40"/>
      <c r="AA120" s="40"/>
      <c r="AB120" s="40"/>
      <c r="AC120" s="40"/>
      <c r="AD120" s="40"/>
      <c r="AE120" s="40"/>
      <c r="AR120" s="231" t="s">
        <v>154</v>
      </c>
      <c r="AT120" s="231" t="s">
        <v>149</v>
      </c>
      <c r="AU120" s="231" t="s">
        <v>80</v>
      </c>
      <c r="AY120" s="19" t="s">
        <v>147</v>
      </c>
      <c r="BE120" s="232">
        <f>IF(N120="základní",J120,0)</f>
        <v>0</v>
      </c>
      <c r="BF120" s="232">
        <f>IF(N120="snížená",J120,0)</f>
        <v>0</v>
      </c>
      <c r="BG120" s="232">
        <f>IF(N120="zákl. přenesená",J120,0)</f>
        <v>0</v>
      </c>
      <c r="BH120" s="232">
        <f>IF(N120="sníž. přenesená",J120,0)</f>
        <v>0</v>
      </c>
      <c r="BI120" s="232">
        <f>IF(N120="nulová",J120,0)</f>
        <v>0</v>
      </c>
      <c r="BJ120" s="19" t="s">
        <v>80</v>
      </c>
      <c r="BK120" s="232">
        <f>ROUND(I120*H120,2)</f>
        <v>0</v>
      </c>
      <c r="BL120" s="19" t="s">
        <v>154</v>
      </c>
      <c r="BM120" s="231" t="s">
        <v>484</v>
      </c>
    </row>
    <row r="121" s="2" customFormat="1" ht="16.5" customHeight="1">
      <c r="A121" s="40"/>
      <c r="B121" s="41"/>
      <c r="C121" s="220" t="s">
        <v>72</v>
      </c>
      <c r="D121" s="220" t="s">
        <v>149</v>
      </c>
      <c r="E121" s="221" t="s">
        <v>899</v>
      </c>
      <c r="F121" s="222" t="s">
        <v>900</v>
      </c>
      <c r="G121" s="223" t="s">
        <v>808</v>
      </c>
      <c r="H121" s="297"/>
      <c r="I121" s="225"/>
      <c r="J121" s="226">
        <f>ROUND(I121*H121,2)</f>
        <v>0</v>
      </c>
      <c r="K121" s="222" t="s">
        <v>19</v>
      </c>
      <c r="L121" s="46"/>
      <c r="M121" s="227" t="s">
        <v>19</v>
      </c>
      <c r="N121" s="228" t="s">
        <v>43</v>
      </c>
      <c r="O121" s="86"/>
      <c r="P121" s="229">
        <f>O121*H121</f>
        <v>0</v>
      </c>
      <c r="Q121" s="229">
        <v>0</v>
      </c>
      <c r="R121" s="229">
        <f>Q121*H121</f>
        <v>0</v>
      </c>
      <c r="S121" s="229">
        <v>0</v>
      </c>
      <c r="T121" s="230">
        <f>S121*H121</f>
        <v>0</v>
      </c>
      <c r="U121" s="40"/>
      <c r="V121" s="40"/>
      <c r="W121" s="40"/>
      <c r="X121" s="40"/>
      <c r="Y121" s="40"/>
      <c r="Z121" s="40"/>
      <c r="AA121" s="40"/>
      <c r="AB121" s="40"/>
      <c r="AC121" s="40"/>
      <c r="AD121" s="40"/>
      <c r="AE121" s="40"/>
      <c r="AR121" s="231" t="s">
        <v>154</v>
      </c>
      <c r="AT121" s="231" t="s">
        <v>149</v>
      </c>
      <c r="AU121" s="231" t="s">
        <v>80</v>
      </c>
      <c r="AY121" s="19" t="s">
        <v>147</v>
      </c>
      <c r="BE121" s="232">
        <f>IF(N121="základní",J121,0)</f>
        <v>0</v>
      </c>
      <c r="BF121" s="232">
        <f>IF(N121="snížená",J121,0)</f>
        <v>0</v>
      </c>
      <c r="BG121" s="232">
        <f>IF(N121="zákl. přenesená",J121,0)</f>
        <v>0</v>
      </c>
      <c r="BH121" s="232">
        <f>IF(N121="sníž. přenesená",J121,0)</f>
        <v>0</v>
      </c>
      <c r="BI121" s="232">
        <f>IF(N121="nulová",J121,0)</f>
        <v>0</v>
      </c>
      <c r="BJ121" s="19" t="s">
        <v>80</v>
      </c>
      <c r="BK121" s="232">
        <f>ROUND(I121*H121,2)</f>
        <v>0</v>
      </c>
      <c r="BL121" s="19" t="s">
        <v>154</v>
      </c>
      <c r="BM121" s="231" t="s">
        <v>493</v>
      </c>
    </row>
    <row r="122" s="2" customFormat="1" ht="16.5" customHeight="1">
      <c r="A122" s="40"/>
      <c r="B122" s="41"/>
      <c r="C122" s="220" t="s">
        <v>72</v>
      </c>
      <c r="D122" s="220" t="s">
        <v>149</v>
      </c>
      <c r="E122" s="221" t="s">
        <v>901</v>
      </c>
      <c r="F122" s="222" t="s">
        <v>902</v>
      </c>
      <c r="G122" s="223" t="s">
        <v>903</v>
      </c>
      <c r="H122" s="224">
        <v>12</v>
      </c>
      <c r="I122" s="225"/>
      <c r="J122" s="226">
        <f>ROUND(I122*H122,2)</f>
        <v>0</v>
      </c>
      <c r="K122" s="222" t="s">
        <v>19</v>
      </c>
      <c r="L122" s="46"/>
      <c r="M122" s="227" t="s">
        <v>19</v>
      </c>
      <c r="N122" s="228" t="s">
        <v>43</v>
      </c>
      <c r="O122" s="86"/>
      <c r="P122" s="229">
        <f>O122*H122</f>
        <v>0</v>
      </c>
      <c r="Q122" s="229">
        <v>0</v>
      </c>
      <c r="R122" s="229">
        <f>Q122*H122</f>
        <v>0</v>
      </c>
      <c r="S122" s="229">
        <v>0</v>
      </c>
      <c r="T122" s="230">
        <f>S122*H122</f>
        <v>0</v>
      </c>
      <c r="U122" s="40"/>
      <c r="V122" s="40"/>
      <c r="W122" s="40"/>
      <c r="X122" s="40"/>
      <c r="Y122" s="40"/>
      <c r="Z122" s="40"/>
      <c r="AA122" s="40"/>
      <c r="AB122" s="40"/>
      <c r="AC122" s="40"/>
      <c r="AD122" s="40"/>
      <c r="AE122" s="40"/>
      <c r="AR122" s="231" t="s">
        <v>154</v>
      </c>
      <c r="AT122" s="231" t="s">
        <v>149</v>
      </c>
      <c r="AU122" s="231" t="s">
        <v>80</v>
      </c>
      <c r="AY122" s="19" t="s">
        <v>147</v>
      </c>
      <c r="BE122" s="232">
        <f>IF(N122="základní",J122,0)</f>
        <v>0</v>
      </c>
      <c r="BF122" s="232">
        <f>IF(N122="snížená",J122,0)</f>
        <v>0</v>
      </c>
      <c r="BG122" s="232">
        <f>IF(N122="zákl. přenesená",J122,0)</f>
        <v>0</v>
      </c>
      <c r="BH122" s="232">
        <f>IF(N122="sníž. přenesená",J122,0)</f>
        <v>0</v>
      </c>
      <c r="BI122" s="232">
        <f>IF(N122="nulová",J122,0)</f>
        <v>0</v>
      </c>
      <c r="BJ122" s="19" t="s">
        <v>80</v>
      </c>
      <c r="BK122" s="232">
        <f>ROUND(I122*H122,2)</f>
        <v>0</v>
      </c>
      <c r="BL122" s="19" t="s">
        <v>154</v>
      </c>
      <c r="BM122" s="231" t="s">
        <v>507</v>
      </c>
    </row>
    <row r="123" s="2" customFormat="1" ht="16.5" customHeight="1">
      <c r="A123" s="40"/>
      <c r="B123" s="41"/>
      <c r="C123" s="220" t="s">
        <v>72</v>
      </c>
      <c r="D123" s="220" t="s">
        <v>149</v>
      </c>
      <c r="E123" s="221" t="s">
        <v>904</v>
      </c>
      <c r="F123" s="222" t="s">
        <v>905</v>
      </c>
      <c r="G123" s="223" t="s">
        <v>906</v>
      </c>
      <c r="H123" s="224">
        <v>48</v>
      </c>
      <c r="I123" s="225"/>
      <c r="J123" s="226">
        <f>ROUND(I123*H123,2)</f>
        <v>0</v>
      </c>
      <c r="K123" s="222" t="s">
        <v>19</v>
      </c>
      <c r="L123" s="46"/>
      <c r="M123" s="227" t="s">
        <v>19</v>
      </c>
      <c r="N123" s="228" t="s">
        <v>43</v>
      </c>
      <c r="O123" s="86"/>
      <c r="P123" s="229">
        <f>O123*H123</f>
        <v>0</v>
      </c>
      <c r="Q123" s="229">
        <v>0</v>
      </c>
      <c r="R123" s="229">
        <f>Q123*H123</f>
        <v>0</v>
      </c>
      <c r="S123" s="229">
        <v>0</v>
      </c>
      <c r="T123" s="230">
        <f>S123*H123</f>
        <v>0</v>
      </c>
      <c r="U123" s="40"/>
      <c r="V123" s="40"/>
      <c r="W123" s="40"/>
      <c r="X123" s="40"/>
      <c r="Y123" s="40"/>
      <c r="Z123" s="40"/>
      <c r="AA123" s="40"/>
      <c r="AB123" s="40"/>
      <c r="AC123" s="40"/>
      <c r="AD123" s="40"/>
      <c r="AE123" s="40"/>
      <c r="AR123" s="231" t="s">
        <v>154</v>
      </c>
      <c r="AT123" s="231" t="s">
        <v>149</v>
      </c>
      <c r="AU123" s="231" t="s">
        <v>80</v>
      </c>
      <c r="AY123" s="19" t="s">
        <v>147</v>
      </c>
      <c r="BE123" s="232">
        <f>IF(N123="základní",J123,0)</f>
        <v>0</v>
      </c>
      <c r="BF123" s="232">
        <f>IF(N123="snížená",J123,0)</f>
        <v>0</v>
      </c>
      <c r="BG123" s="232">
        <f>IF(N123="zákl. přenesená",J123,0)</f>
        <v>0</v>
      </c>
      <c r="BH123" s="232">
        <f>IF(N123="sníž. přenesená",J123,0)</f>
        <v>0</v>
      </c>
      <c r="BI123" s="232">
        <f>IF(N123="nulová",J123,0)</f>
        <v>0</v>
      </c>
      <c r="BJ123" s="19" t="s">
        <v>80</v>
      </c>
      <c r="BK123" s="232">
        <f>ROUND(I123*H123,2)</f>
        <v>0</v>
      </c>
      <c r="BL123" s="19" t="s">
        <v>154</v>
      </c>
      <c r="BM123" s="231" t="s">
        <v>519</v>
      </c>
    </row>
    <row r="124" s="2" customFormat="1" ht="16.5" customHeight="1">
      <c r="A124" s="40"/>
      <c r="B124" s="41"/>
      <c r="C124" s="220" t="s">
        <v>72</v>
      </c>
      <c r="D124" s="220" t="s">
        <v>149</v>
      </c>
      <c r="E124" s="221" t="s">
        <v>907</v>
      </c>
      <c r="F124" s="222" t="s">
        <v>908</v>
      </c>
      <c r="G124" s="223" t="s">
        <v>892</v>
      </c>
      <c r="H124" s="224">
        <v>1</v>
      </c>
      <c r="I124" s="225"/>
      <c r="J124" s="226">
        <f>ROUND(I124*H124,2)</f>
        <v>0</v>
      </c>
      <c r="K124" s="222" t="s">
        <v>19</v>
      </c>
      <c r="L124" s="46"/>
      <c r="M124" s="227" t="s">
        <v>19</v>
      </c>
      <c r="N124" s="228" t="s">
        <v>43</v>
      </c>
      <c r="O124" s="86"/>
      <c r="P124" s="229">
        <f>O124*H124</f>
        <v>0</v>
      </c>
      <c r="Q124" s="229">
        <v>0</v>
      </c>
      <c r="R124" s="229">
        <f>Q124*H124</f>
        <v>0</v>
      </c>
      <c r="S124" s="229">
        <v>0</v>
      </c>
      <c r="T124" s="230">
        <f>S124*H124</f>
        <v>0</v>
      </c>
      <c r="U124" s="40"/>
      <c r="V124" s="40"/>
      <c r="W124" s="40"/>
      <c r="X124" s="40"/>
      <c r="Y124" s="40"/>
      <c r="Z124" s="40"/>
      <c r="AA124" s="40"/>
      <c r="AB124" s="40"/>
      <c r="AC124" s="40"/>
      <c r="AD124" s="40"/>
      <c r="AE124" s="40"/>
      <c r="AR124" s="231" t="s">
        <v>154</v>
      </c>
      <c r="AT124" s="231" t="s">
        <v>149</v>
      </c>
      <c r="AU124" s="231" t="s">
        <v>80</v>
      </c>
      <c r="AY124" s="19" t="s">
        <v>147</v>
      </c>
      <c r="BE124" s="232">
        <f>IF(N124="základní",J124,0)</f>
        <v>0</v>
      </c>
      <c r="BF124" s="232">
        <f>IF(N124="snížená",J124,0)</f>
        <v>0</v>
      </c>
      <c r="BG124" s="232">
        <f>IF(N124="zákl. přenesená",J124,0)</f>
        <v>0</v>
      </c>
      <c r="BH124" s="232">
        <f>IF(N124="sníž. přenesená",J124,0)</f>
        <v>0</v>
      </c>
      <c r="BI124" s="232">
        <f>IF(N124="nulová",J124,0)</f>
        <v>0</v>
      </c>
      <c r="BJ124" s="19" t="s">
        <v>80</v>
      </c>
      <c r="BK124" s="232">
        <f>ROUND(I124*H124,2)</f>
        <v>0</v>
      </c>
      <c r="BL124" s="19" t="s">
        <v>154</v>
      </c>
      <c r="BM124" s="231" t="s">
        <v>527</v>
      </c>
    </row>
    <row r="125" s="2" customFormat="1" ht="16.5" customHeight="1">
      <c r="A125" s="40"/>
      <c r="B125" s="41"/>
      <c r="C125" s="220" t="s">
        <v>72</v>
      </c>
      <c r="D125" s="220" t="s">
        <v>149</v>
      </c>
      <c r="E125" s="221" t="s">
        <v>909</v>
      </c>
      <c r="F125" s="222" t="s">
        <v>910</v>
      </c>
      <c r="G125" s="223" t="s">
        <v>892</v>
      </c>
      <c r="H125" s="224">
        <v>1</v>
      </c>
      <c r="I125" s="225"/>
      <c r="J125" s="226">
        <f>ROUND(I125*H125,2)</f>
        <v>0</v>
      </c>
      <c r="K125" s="222" t="s">
        <v>19</v>
      </c>
      <c r="L125" s="46"/>
      <c r="M125" s="227" t="s">
        <v>19</v>
      </c>
      <c r="N125" s="228" t="s">
        <v>43</v>
      </c>
      <c r="O125" s="86"/>
      <c r="P125" s="229">
        <f>O125*H125</f>
        <v>0</v>
      </c>
      <c r="Q125" s="229">
        <v>0</v>
      </c>
      <c r="R125" s="229">
        <f>Q125*H125</f>
        <v>0</v>
      </c>
      <c r="S125" s="229">
        <v>0</v>
      </c>
      <c r="T125" s="230">
        <f>S125*H125</f>
        <v>0</v>
      </c>
      <c r="U125" s="40"/>
      <c r="V125" s="40"/>
      <c r="W125" s="40"/>
      <c r="X125" s="40"/>
      <c r="Y125" s="40"/>
      <c r="Z125" s="40"/>
      <c r="AA125" s="40"/>
      <c r="AB125" s="40"/>
      <c r="AC125" s="40"/>
      <c r="AD125" s="40"/>
      <c r="AE125" s="40"/>
      <c r="AR125" s="231" t="s">
        <v>154</v>
      </c>
      <c r="AT125" s="231" t="s">
        <v>149</v>
      </c>
      <c r="AU125" s="231" t="s">
        <v>80</v>
      </c>
      <c r="AY125" s="19" t="s">
        <v>147</v>
      </c>
      <c r="BE125" s="232">
        <f>IF(N125="základní",J125,0)</f>
        <v>0</v>
      </c>
      <c r="BF125" s="232">
        <f>IF(N125="snížená",J125,0)</f>
        <v>0</v>
      </c>
      <c r="BG125" s="232">
        <f>IF(N125="zákl. přenesená",J125,0)</f>
        <v>0</v>
      </c>
      <c r="BH125" s="232">
        <f>IF(N125="sníž. přenesená",J125,0)</f>
        <v>0</v>
      </c>
      <c r="BI125" s="232">
        <f>IF(N125="nulová",J125,0)</f>
        <v>0</v>
      </c>
      <c r="BJ125" s="19" t="s">
        <v>80</v>
      </c>
      <c r="BK125" s="232">
        <f>ROUND(I125*H125,2)</f>
        <v>0</v>
      </c>
      <c r="BL125" s="19" t="s">
        <v>154</v>
      </c>
      <c r="BM125" s="231" t="s">
        <v>536</v>
      </c>
    </row>
    <row r="126" s="2" customFormat="1" ht="16.5" customHeight="1">
      <c r="A126" s="40"/>
      <c r="B126" s="41"/>
      <c r="C126" s="220" t="s">
        <v>72</v>
      </c>
      <c r="D126" s="220" t="s">
        <v>149</v>
      </c>
      <c r="E126" s="221" t="s">
        <v>911</v>
      </c>
      <c r="F126" s="222" t="s">
        <v>912</v>
      </c>
      <c r="G126" s="223" t="s">
        <v>892</v>
      </c>
      <c r="H126" s="224">
        <v>1</v>
      </c>
      <c r="I126" s="225"/>
      <c r="J126" s="226">
        <f>ROUND(I126*H126,2)</f>
        <v>0</v>
      </c>
      <c r="K126" s="222" t="s">
        <v>19</v>
      </c>
      <c r="L126" s="46"/>
      <c r="M126" s="227" t="s">
        <v>19</v>
      </c>
      <c r="N126" s="228" t="s">
        <v>43</v>
      </c>
      <c r="O126" s="86"/>
      <c r="P126" s="229">
        <f>O126*H126</f>
        <v>0</v>
      </c>
      <c r="Q126" s="229">
        <v>0</v>
      </c>
      <c r="R126" s="229">
        <f>Q126*H126</f>
        <v>0</v>
      </c>
      <c r="S126" s="229">
        <v>0</v>
      </c>
      <c r="T126" s="230">
        <f>S126*H126</f>
        <v>0</v>
      </c>
      <c r="U126" s="40"/>
      <c r="V126" s="40"/>
      <c r="W126" s="40"/>
      <c r="X126" s="40"/>
      <c r="Y126" s="40"/>
      <c r="Z126" s="40"/>
      <c r="AA126" s="40"/>
      <c r="AB126" s="40"/>
      <c r="AC126" s="40"/>
      <c r="AD126" s="40"/>
      <c r="AE126" s="40"/>
      <c r="AR126" s="231" t="s">
        <v>154</v>
      </c>
      <c r="AT126" s="231" t="s">
        <v>149</v>
      </c>
      <c r="AU126" s="231" t="s">
        <v>80</v>
      </c>
      <c r="AY126" s="19" t="s">
        <v>147</v>
      </c>
      <c r="BE126" s="232">
        <f>IF(N126="základní",J126,0)</f>
        <v>0</v>
      </c>
      <c r="BF126" s="232">
        <f>IF(N126="snížená",J126,0)</f>
        <v>0</v>
      </c>
      <c r="BG126" s="232">
        <f>IF(N126="zákl. přenesená",J126,0)</f>
        <v>0</v>
      </c>
      <c r="BH126" s="232">
        <f>IF(N126="sníž. přenesená",J126,0)</f>
        <v>0</v>
      </c>
      <c r="BI126" s="232">
        <f>IF(N126="nulová",J126,0)</f>
        <v>0</v>
      </c>
      <c r="BJ126" s="19" t="s">
        <v>80</v>
      </c>
      <c r="BK126" s="232">
        <f>ROUND(I126*H126,2)</f>
        <v>0</v>
      </c>
      <c r="BL126" s="19" t="s">
        <v>154</v>
      </c>
      <c r="BM126" s="231" t="s">
        <v>547</v>
      </c>
    </row>
    <row r="127" s="2" customFormat="1" ht="16.5" customHeight="1">
      <c r="A127" s="40"/>
      <c r="B127" s="41"/>
      <c r="C127" s="220" t="s">
        <v>72</v>
      </c>
      <c r="D127" s="220" t="s">
        <v>149</v>
      </c>
      <c r="E127" s="221" t="s">
        <v>913</v>
      </c>
      <c r="F127" s="222" t="s">
        <v>914</v>
      </c>
      <c r="G127" s="223" t="s">
        <v>892</v>
      </c>
      <c r="H127" s="224">
        <v>1</v>
      </c>
      <c r="I127" s="225"/>
      <c r="J127" s="226">
        <f>ROUND(I127*H127,2)</f>
        <v>0</v>
      </c>
      <c r="K127" s="222" t="s">
        <v>19</v>
      </c>
      <c r="L127" s="46"/>
      <c r="M127" s="298" t="s">
        <v>19</v>
      </c>
      <c r="N127" s="299" t="s">
        <v>43</v>
      </c>
      <c r="O127" s="295"/>
      <c r="P127" s="300">
        <f>O127*H127</f>
        <v>0</v>
      </c>
      <c r="Q127" s="300">
        <v>0</v>
      </c>
      <c r="R127" s="300">
        <f>Q127*H127</f>
        <v>0</v>
      </c>
      <c r="S127" s="300">
        <v>0</v>
      </c>
      <c r="T127" s="301">
        <f>S127*H127</f>
        <v>0</v>
      </c>
      <c r="U127" s="40"/>
      <c r="V127" s="40"/>
      <c r="W127" s="40"/>
      <c r="X127" s="40"/>
      <c r="Y127" s="40"/>
      <c r="Z127" s="40"/>
      <c r="AA127" s="40"/>
      <c r="AB127" s="40"/>
      <c r="AC127" s="40"/>
      <c r="AD127" s="40"/>
      <c r="AE127" s="40"/>
      <c r="AR127" s="231" t="s">
        <v>154</v>
      </c>
      <c r="AT127" s="231" t="s">
        <v>149</v>
      </c>
      <c r="AU127" s="231" t="s">
        <v>80</v>
      </c>
      <c r="AY127" s="19" t="s">
        <v>147</v>
      </c>
      <c r="BE127" s="232">
        <f>IF(N127="základní",J127,0)</f>
        <v>0</v>
      </c>
      <c r="BF127" s="232">
        <f>IF(N127="snížená",J127,0)</f>
        <v>0</v>
      </c>
      <c r="BG127" s="232">
        <f>IF(N127="zákl. přenesená",J127,0)</f>
        <v>0</v>
      </c>
      <c r="BH127" s="232">
        <f>IF(N127="sníž. přenesená",J127,0)</f>
        <v>0</v>
      </c>
      <c r="BI127" s="232">
        <f>IF(N127="nulová",J127,0)</f>
        <v>0</v>
      </c>
      <c r="BJ127" s="19" t="s">
        <v>80</v>
      </c>
      <c r="BK127" s="232">
        <f>ROUND(I127*H127,2)</f>
        <v>0</v>
      </c>
      <c r="BL127" s="19" t="s">
        <v>154</v>
      </c>
      <c r="BM127" s="231" t="s">
        <v>566</v>
      </c>
    </row>
    <row r="128" s="2" customFormat="1" ht="6.96" customHeight="1">
      <c r="A128" s="40"/>
      <c r="B128" s="61"/>
      <c r="C128" s="62"/>
      <c r="D128" s="62"/>
      <c r="E128" s="62"/>
      <c r="F128" s="62"/>
      <c r="G128" s="62"/>
      <c r="H128" s="62"/>
      <c r="I128" s="168"/>
      <c r="J128" s="62"/>
      <c r="K128" s="62"/>
      <c r="L128" s="46"/>
      <c r="M128" s="40"/>
      <c r="O128" s="40"/>
      <c r="P128" s="40"/>
      <c r="Q128" s="40"/>
      <c r="R128" s="40"/>
      <c r="S128" s="40"/>
      <c r="T128" s="40"/>
      <c r="U128" s="40"/>
      <c r="V128" s="40"/>
      <c r="W128" s="40"/>
      <c r="X128" s="40"/>
      <c r="Y128" s="40"/>
      <c r="Z128" s="40"/>
      <c r="AA128" s="40"/>
      <c r="AB128" s="40"/>
      <c r="AC128" s="40"/>
      <c r="AD128" s="40"/>
      <c r="AE128" s="40"/>
    </row>
  </sheetData>
  <sheetProtection sheet="1" autoFilter="0" formatColumns="0" formatRows="0" objects="1" scenarios="1" spinCount="100000" saltValue="aDudOqhLYOeYYs4IxP+aKMLP4iC5jxKXoDY+aOEOSa43TBypIOHK2EDp69hdn2f7LL9dNdD6iTS6zKsB2OnqOw==" hashValue="YzZ+AXXZvYNCdN8HvTCNWcpP3MQXER7hLxwsG6aCVz8JHy3xW8GhUv+peJ6JzRvvRBpr0HH+IPZA+Nwis8E44A==" algorithmName="SHA-512" password="CC35"/>
  <autoFilter ref="C83:K12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93</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915</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ROUND(J83,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ROUND((SUM(BE83:BE107)),  2)</f>
        <v>0</v>
      </c>
      <c r="G33" s="40"/>
      <c r="H33" s="40"/>
      <c r="I33" s="157">
        <v>0.20999999999999999</v>
      </c>
      <c r="J33" s="156">
        <f>ROUND(((SUM(BE83:BE107))*I33),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ROUND((SUM(BF83:BF107)),  2)</f>
        <v>0</v>
      </c>
      <c r="G34" s="40"/>
      <c r="H34" s="40"/>
      <c r="I34" s="157">
        <v>0.14999999999999999</v>
      </c>
      <c r="J34" s="156">
        <f>ROUND(((SUM(BF83:BF107))*I34),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ROUND((SUM(BG83:BG107)),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ROUND((SUM(BH83:BH107)),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ROUND((SUM(BI83:BI107)),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22 - Vzduchotechnika</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J83</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916</v>
      </c>
      <c r="E60" s="181"/>
      <c r="F60" s="181"/>
      <c r="G60" s="181"/>
      <c r="H60" s="181"/>
      <c r="I60" s="182"/>
      <c r="J60" s="183">
        <f>J84</f>
        <v>0</v>
      </c>
      <c r="K60" s="179"/>
      <c r="L60" s="184"/>
      <c r="S60" s="9"/>
      <c r="T60" s="9"/>
      <c r="U60" s="9"/>
      <c r="V60" s="9"/>
      <c r="W60" s="9"/>
      <c r="X60" s="9"/>
      <c r="Y60" s="9"/>
      <c r="Z60" s="9"/>
      <c r="AA60" s="9"/>
      <c r="AB60" s="9"/>
      <c r="AC60" s="9"/>
      <c r="AD60" s="9"/>
      <c r="AE60" s="9"/>
    </row>
    <row r="61" s="9" customFormat="1" ht="24.96" customHeight="1">
      <c r="A61" s="9"/>
      <c r="B61" s="178"/>
      <c r="C61" s="179"/>
      <c r="D61" s="180" t="s">
        <v>917</v>
      </c>
      <c r="E61" s="181"/>
      <c r="F61" s="181"/>
      <c r="G61" s="181"/>
      <c r="H61" s="181"/>
      <c r="I61" s="182"/>
      <c r="J61" s="183">
        <f>J88</f>
        <v>0</v>
      </c>
      <c r="K61" s="179"/>
      <c r="L61" s="184"/>
      <c r="S61" s="9"/>
      <c r="T61" s="9"/>
      <c r="U61" s="9"/>
      <c r="V61" s="9"/>
      <c r="W61" s="9"/>
      <c r="X61" s="9"/>
      <c r="Y61" s="9"/>
      <c r="Z61" s="9"/>
      <c r="AA61" s="9"/>
      <c r="AB61" s="9"/>
      <c r="AC61" s="9"/>
      <c r="AD61" s="9"/>
      <c r="AE61" s="9"/>
    </row>
    <row r="62" s="9" customFormat="1" ht="24.96" customHeight="1">
      <c r="A62" s="9"/>
      <c r="B62" s="178"/>
      <c r="C62" s="179"/>
      <c r="D62" s="180" t="s">
        <v>918</v>
      </c>
      <c r="E62" s="181"/>
      <c r="F62" s="181"/>
      <c r="G62" s="181"/>
      <c r="H62" s="181"/>
      <c r="I62" s="182"/>
      <c r="J62" s="183">
        <f>J91</f>
        <v>0</v>
      </c>
      <c r="K62" s="179"/>
      <c r="L62" s="184"/>
      <c r="S62" s="9"/>
      <c r="T62" s="9"/>
      <c r="U62" s="9"/>
      <c r="V62" s="9"/>
      <c r="W62" s="9"/>
      <c r="X62" s="9"/>
      <c r="Y62" s="9"/>
      <c r="Z62" s="9"/>
      <c r="AA62" s="9"/>
      <c r="AB62" s="9"/>
      <c r="AC62" s="9"/>
      <c r="AD62" s="9"/>
      <c r="AE62" s="9"/>
    </row>
    <row r="63" s="9" customFormat="1" ht="24.96" customHeight="1">
      <c r="A63" s="9"/>
      <c r="B63" s="178"/>
      <c r="C63" s="179"/>
      <c r="D63" s="180" t="s">
        <v>919</v>
      </c>
      <c r="E63" s="181"/>
      <c r="F63" s="181"/>
      <c r="G63" s="181"/>
      <c r="H63" s="181"/>
      <c r="I63" s="182"/>
      <c r="J63" s="183">
        <f>J100</f>
        <v>0</v>
      </c>
      <c r="K63" s="179"/>
      <c r="L63" s="184"/>
      <c r="S63" s="9"/>
      <c r="T63" s="9"/>
      <c r="U63" s="9"/>
      <c r="V63" s="9"/>
      <c r="W63" s="9"/>
      <c r="X63" s="9"/>
      <c r="Y63" s="9"/>
      <c r="Z63" s="9"/>
      <c r="AA63" s="9"/>
      <c r="AB63" s="9"/>
      <c r="AC63" s="9"/>
      <c r="AD63" s="9"/>
      <c r="AE63" s="9"/>
    </row>
    <row r="64" s="2" customFormat="1" ht="21.84" customHeight="1">
      <c r="A64" s="40"/>
      <c r="B64" s="41"/>
      <c r="C64" s="42"/>
      <c r="D64" s="42"/>
      <c r="E64" s="42"/>
      <c r="F64" s="42"/>
      <c r="G64" s="42"/>
      <c r="H64" s="42"/>
      <c r="I64" s="138"/>
      <c r="J64" s="42"/>
      <c r="K64" s="42"/>
      <c r="L64" s="139"/>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168"/>
      <c r="J65" s="62"/>
      <c r="K65" s="62"/>
      <c r="L65" s="139"/>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171"/>
      <c r="J69" s="64"/>
      <c r="K69" s="64"/>
      <c r="L69" s="139"/>
      <c r="S69" s="40"/>
      <c r="T69" s="40"/>
      <c r="U69" s="40"/>
      <c r="V69" s="40"/>
      <c r="W69" s="40"/>
      <c r="X69" s="40"/>
      <c r="Y69" s="40"/>
      <c r="Z69" s="40"/>
      <c r="AA69" s="40"/>
      <c r="AB69" s="40"/>
      <c r="AC69" s="40"/>
      <c r="AD69" s="40"/>
      <c r="AE69" s="40"/>
    </row>
    <row r="70" s="2" customFormat="1" ht="24.96" customHeight="1">
      <c r="A70" s="40"/>
      <c r="B70" s="41"/>
      <c r="C70" s="25" t="s">
        <v>132</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172" t="str">
        <f>E7</f>
        <v>Stavební úpravy MŠ Sendražice</v>
      </c>
      <c r="F73" s="34"/>
      <c r="G73" s="34"/>
      <c r="H73" s="34"/>
      <c r="I73" s="138"/>
      <c r="J73" s="42"/>
      <c r="K73" s="42"/>
      <c r="L73" s="139"/>
      <c r="S73" s="40"/>
      <c r="T73" s="40"/>
      <c r="U73" s="40"/>
      <c r="V73" s="40"/>
      <c r="W73" s="40"/>
      <c r="X73" s="40"/>
      <c r="Y73" s="40"/>
      <c r="Z73" s="40"/>
      <c r="AA73" s="40"/>
      <c r="AB73" s="40"/>
      <c r="AC73" s="40"/>
      <c r="AD73" s="40"/>
      <c r="AE73" s="40"/>
    </row>
    <row r="74" s="2" customFormat="1" ht="12" customHeight="1">
      <c r="A74" s="40"/>
      <c r="B74" s="41"/>
      <c r="C74" s="34" t="s">
        <v>108</v>
      </c>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6.5" customHeight="1">
      <c r="A75" s="40"/>
      <c r="B75" s="41"/>
      <c r="C75" s="42"/>
      <c r="D75" s="42"/>
      <c r="E75" s="71" t="str">
        <f>E9</f>
        <v>22 - Vzduchotechnika</v>
      </c>
      <c r="F75" s="42"/>
      <c r="G75" s="42"/>
      <c r="H75" s="42"/>
      <c r="I75" s="138"/>
      <c r="J75" s="42"/>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parc. č. st 600</v>
      </c>
      <c r="G77" s="42"/>
      <c r="H77" s="42"/>
      <c r="I77" s="142" t="s">
        <v>23</v>
      </c>
      <c r="J77" s="74" t="str">
        <f>IF(J12="","",J12)</f>
        <v>12. 5. 2020</v>
      </c>
      <c r="K77" s="42"/>
      <c r="L77" s="13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15.15" customHeight="1">
      <c r="A79" s="40"/>
      <c r="B79" s="41"/>
      <c r="C79" s="34" t="s">
        <v>25</v>
      </c>
      <c r="D79" s="42"/>
      <c r="E79" s="42"/>
      <c r="F79" s="29" t="str">
        <f>E15</f>
        <v>Město Kolín</v>
      </c>
      <c r="G79" s="42"/>
      <c r="H79" s="42"/>
      <c r="I79" s="142" t="s">
        <v>31</v>
      </c>
      <c r="J79" s="38" t="str">
        <f>E21</f>
        <v>Revitali s.r.o.</v>
      </c>
      <c r="K79" s="42"/>
      <c r="L79" s="139"/>
      <c r="S79" s="40"/>
      <c r="T79" s="40"/>
      <c r="U79" s="40"/>
      <c r="V79" s="40"/>
      <c r="W79" s="40"/>
      <c r="X79" s="40"/>
      <c r="Y79" s="40"/>
      <c r="Z79" s="40"/>
      <c r="AA79" s="40"/>
      <c r="AB79" s="40"/>
      <c r="AC79" s="40"/>
      <c r="AD79" s="40"/>
      <c r="AE79" s="40"/>
    </row>
    <row r="80" s="2" customFormat="1" ht="15.15" customHeight="1">
      <c r="A80" s="40"/>
      <c r="B80" s="41"/>
      <c r="C80" s="34" t="s">
        <v>29</v>
      </c>
      <c r="D80" s="42"/>
      <c r="E80" s="42"/>
      <c r="F80" s="29" t="str">
        <f>IF(E18="","",E18)</f>
        <v>Vyplň údaj</v>
      </c>
      <c r="G80" s="42"/>
      <c r="H80" s="42"/>
      <c r="I80" s="142" t="s">
        <v>34</v>
      </c>
      <c r="J80" s="38" t="str">
        <f>E24</f>
        <v xml:space="preserve"> </v>
      </c>
      <c r="K80" s="42"/>
      <c r="L80" s="139"/>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138"/>
      <c r="J81" s="42"/>
      <c r="K81" s="42"/>
      <c r="L81" s="139"/>
      <c r="S81" s="40"/>
      <c r="T81" s="40"/>
      <c r="U81" s="40"/>
      <c r="V81" s="40"/>
      <c r="W81" s="40"/>
      <c r="X81" s="40"/>
      <c r="Y81" s="40"/>
      <c r="Z81" s="40"/>
      <c r="AA81" s="40"/>
      <c r="AB81" s="40"/>
      <c r="AC81" s="40"/>
      <c r="AD81" s="40"/>
      <c r="AE81" s="40"/>
    </row>
    <row r="82" s="11" customFormat="1" ht="29.28" customHeight="1">
      <c r="A82" s="192"/>
      <c r="B82" s="193"/>
      <c r="C82" s="194" t="s">
        <v>133</v>
      </c>
      <c r="D82" s="195" t="s">
        <v>57</v>
      </c>
      <c r="E82" s="195" t="s">
        <v>53</v>
      </c>
      <c r="F82" s="195" t="s">
        <v>54</v>
      </c>
      <c r="G82" s="195" t="s">
        <v>134</v>
      </c>
      <c r="H82" s="195" t="s">
        <v>135</v>
      </c>
      <c r="I82" s="196" t="s">
        <v>136</v>
      </c>
      <c r="J82" s="195" t="s">
        <v>112</v>
      </c>
      <c r="K82" s="197" t="s">
        <v>137</v>
      </c>
      <c r="L82" s="198"/>
      <c r="M82" s="94" t="s">
        <v>19</v>
      </c>
      <c r="N82" s="95" t="s">
        <v>42</v>
      </c>
      <c r="O82" s="95" t="s">
        <v>138</v>
      </c>
      <c r="P82" s="95" t="s">
        <v>139</v>
      </c>
      <c r="Q82" s="95" t="s">
        <v>140</v>
      </c>
      <c r="R82" s="95" t="s">
        <v>141</v>
      </c>
      <c r="S82" s="95" t="s">
        <v>142</v>
      </c>
      <c r="T82" s="96" t="s">
        <v>143</v>
      </c>
      <c r="U82" s="192"/>
      <c r="V82" s="192"/>
      <c r="W82" s="192"/>
      <c r="X82" s="192"/>
      <c r="Y82" s="192"/>
      <c r="Z82" s="192"/>
      <c r="AA82" s="192"/>
      <c r="AB82" s="192"/>
      <c r="AC82" s="192"/>
      <c r="AD82" s="192"/>
      <c r="AE82" s="192"/>
    </row>
    <row r="83" s="2" customFormat="1" ht="22.8" customHeight="1">
      <c r="A83" s="40"/>
      <c r="B83" s="41"/>
      <c r="C83" s="101" t="s">
        <v>144</v>
      </c>
      <c r="D83" s="42"/>
      <c r="E83" s="42"/>
      <c r="F83" s="42"/>
      <c r="G83" s="42"/>
      <c r="H83" s="42"/>
      <c r="I83" s="138"/>
      <c r="J83" s="199">
        <f>BK83</f>
        <v>0</v>
      </c>
      <c r="K83" s="42"/>
      <c r="L83" s="46"/>
      <c r="M83" s="97"/>
      <c r="N83" s="200"/>
      <c r="O83" s="98"/>
      <c r="P83" s="201">
        <f>P84+P88+P91+P100</f>
        <v>0</v>
      </c>
      <c r="Q83" s="98"/>
      <c r="R83" s="201">
        <f>R84+R88+R91+R100</f>
        <v>0</v>
      </c>
      <c r="S83" s="98"/>
      <c r="T83" s="202">
        <f>T84+T88+T91+T100</f>
        <v>0</v>
      </c>
      <c r="U83" s="40"/>
      <c r="V83" s="40"/>
      <c r="W83" s="40"/>
      <c r="X83" s="40"/>
      <c r="Y83" s="40"/>
      <c r="Z83" s="40"/>
      <c r="AA83" s="40"/>
      <c r="AB83" s="40"/>
      <c r="AC83" s="40"/>
      <c r="AD83" s="40"/>
      <c r="AE83" s="40"/>
      <c r="AT83" s="19" t="s">
        <v>71</v>
      </c>
      <c r="AU83" s="19" t="s">
        <v>113</v>
      </c>
      <c r="BK83" s="203">
        <f>BK84+BK88+BK91+BK100</f>
        <v>0</v>
      </c>
    </row>
    <row r="84" s="12" customFormat="1" ht="25.92" customHeight="1">
      <c r="A84" s="12"/>
      <c r="B84" s="204"/>
      <c r="C84" s="205"/>
      <c r="D84" s="206" t="s">
        <v>71</v>
      </c>
      <c r="E84" s="207" t="s">
        <v>825</v>
      </c>
      <c r="F84" s="207" t="s">
        <v>920</v>
      </c>
      <c r="G84" s="205"/>
      <c r="H84" s="205"/>
      <c r="I84" s="208"/>
      <c r="J84" s="209">
        <f>BK84</f>
        <v>0</v>
      </c>
      <c r="K84" s="205"/>
      <c r="L84" s="210"/>
      <c r="M84" s="211"/>
      <c r="N84" s="212"/>
      <c r="O84" s="212"/>
      <c r="P84" s="213">
        <f>SUM(P85:P87)</f>
        <v>0</v>
      </c>
      <c r="Q84" s="212"/>
      <c r="R84" s="213">
        <f>SUM(R85:R87)</f>
        <v>0</v>
      </c>
      <c r="S84" s="212"/>
      <c r="T84" s="214">
        <f>SUM(T85:T87)</f>
        <v>0</v>
      </c>
      <c r="U84" s="12"/>
      <c r="V84" s="12"/>
      <c r="W84" s="12"/>
      <c r="X84" s="12"/>
      <c r="Y84" s="12"/>
      <c r="Z84" s="12"/>
      <c r="AA84" s="12"/>
      <c r="AB84" s="12"/>
      <c r="AC84" s="12"/>
      <c r="AD84" s="12"/>
      <c r="AE84" s="12"/>
      <c r="AR84" s="215" t="s">
        <v>80</v>
      </c>
      <c r="AT84" s="216" t="s">
        <v>71</v>
      </c>
      <c r="AU84" s="216" t="s">
        <v>72</v>
      </c>
      <c r="AY84" s="215" t="s">
        <v>147</v>
      </c>
      <c r="BK84" s="217">
        <f>SUM(BK85:BK87)</f>
        <v>0</v>
      </c>
    </row>
    <row r="85" s="2" customFormat="1" ht="21.75" customHeight="1">
      <c r="A85" s="40"/>
      <c r="B85" s="41"/>
      <c r="C85" s="220" t="s">
        <v>72</v>
      </c>
      <c r="D85" s="220" t="s">
        <v>149</v>
      </c>
      <c r="E85" s="221" t="s">
        <v>921</v>
      </c>
      <c r="F85" s="222" t="s">
        <v>922</v>
      </c>
      <c r="G85" s="223" t="s">
        <v>829</v>
      </c>
      <c r="H85" s="224">
        <v>2</v>
      </c>
      <c r="I85" s="225"/>
      <c r="J85" s="226">
        <f>ROUND(I85*H85,2)</f>
        <v>0</v>
      </c>
      <c r="K85" s="222" t="s">
        <v>19</v>
      </c>
      <c r="L85" s="46"/>
      <c r="M85" s="227" t="s">
        <v>19</v>
      </c>
      <c r="N85" s="228" t="s">
        <v>43</v>
      </c>
      <c r="O85" s="86"/>
      <c r="P85" s="229">
        <f>O85*H85</f>
        <v>0</v>
      </c>
      <c r="Q85" s="229">
        <v>0</v>
      </c>
      <c r="R85" s="229">
        <f>Q85*H85</f>
        <v>0</v>
      </c>
      <c r="S85" s="229">
        <v>0</v>
      </c>
      <c r="T85" s="230">
        <f>S85*H85</f>
        <v>0</v>
      </c>
      <c r="U85" s="40"/>
      <c r="V85" s="40"/>
      <c r="W85" s="40"/>
      <c r="X85" s="40"/>
      <c r="Y85" s="40"/>
      <c r="Z85" s="40"/>
      <c r="AA85" s="40"/>
      <c r="AB85" s="40"/>
      <c r="AC85" s="40"/>
      <c r="AD85" s="40"/>
      <c r="AE85" s="40"/>
      <c r="AR85" s="231" t="s">
        <v>154</v>
      </c>
      <c r="AT85" s="231" t="s">
        <v>149</v>
      </c>
      <c r="AU85" s="231" t="s">
        <v>80</v>
      </c>
      <c r="AY85" s="19" t="s">
        <v>147</v>
      </c>
      <c r="BE85" s="232">
        <f>IF(N85="základní",J85,0)</f>
        <v>0</v>
      </c>
      <c r="BF85" s="232">
        <f>IF(N85="snížená",J85,0)</f>
        <v>0</v>
      </c>
      <c r="BG85" s="232">
        <f>IF(N85="zákl. přenesená",J85,0)</f>
        <v>0</v>
      </c>
      <c r="BH85" s="232">
        <f>IF(N85="sníž. přenesená",J85,0)</f>
        <v>0</v>
      </c>
      <c r="BI85" s="232">
        <f>IF(N85="nulová",J85,0)</f>
        <v>0</v>
      </c>
      <c r="BJ85" s="19" t="s">
        <v>80</v>
      </c>
      <c r="BK85" s="232">
        <f>ROUND(I85*H85,2)</f>
        <v>0</v>
      </c>
      <c r="BL85" s="19" t="s">
        <v>154</v>
      </c>
      <c r="BM85" s="231" t="s">
        <v>82</v>
      </c>
    </row>
    <row r="86" s="2" customFormat="1" ht="21.75" customHeight="1">
      <c r="A86" s="40"/>
      <c r="B86" s="41"/>
      <c r="C86" s="220" t="s">
        <v>72</v>
      </c>
      <c r="D86" s="220" t="s">
        <v>149</v>
      </c>
      <c r="E86" s="221" t="s">
        <v>923</v>
      </c>
      <c r="F86" s="222" t="s">
        <v>924</v>
      </c>
      <c r="G86" s="223" t="s">
        <v>829</v>
      </c>
      <c r="H86" s="224">
        <v>2</v>
      </c>
      <c r="I86" s="225"/>
      <c r="J86" s="226">
        <f>ROUND(I86*H86,2)</f>
        <v>0</v>
      </c>
      <c r="K86" s="222" t="s">
        <v>19</v>
      </c>
      <c r="L86" s="46"/>
      <c r="M86" s="227" t="s">
        <v>19</v>
      </c>
      <c r="N86" s="228" t="s">
        <v>43</v>
      </c>
      <c r="O86" s="86"/>
      <c r="P86" s="229">
        <f>O86*H86</f>
        <v>0</v>
      </c>
      <c r="Q86" s="229">
        <v>0</v>
      </c>
      <c r="R86" s="229">
        <f>Q86*H86</f>
        <v>0</v>
      </c>
      <c r="S86" s="229">
        <v>0</v>
      </c>
      <c r="T86" s="230">
        <f>S86*H86</f>
        <v>0</v>
      </c>
      <c r="U86" s="40"/>
      <c r="V86" s="40"/>
      <c r="W86" s="40"/>
      <c r="X86" s="40"/>
      <c r="Y86" s="40"/>
      <c r="Z86" s="40"/>
      <c r="AA86" s="40"/>
      <c r="AB86" s="40"/>
      <c r="AC86" s="40"/>
      <c r="AD86" s="40"/>
      <c r="AE86" s="40"/>
      <c r="AR86" s="231" t="s">
        <v>154</v>
      </c>
      <c r="AT86" s="231" t="s">
        <v>149</v>
      </c>
      <c r="AU86" s="231" t="s">
        <v>80</v>
      </c>
      <c r="AY86" s="19" t="s">
        <v>147</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154</v>
      </c>
      <c r="BM86" s="231" t="s">
        <v>154</v>
      </c>
    </row>
    <row r="87" s="2" customFormat="1" ht="21.75" customHeight="1">
      <c r="A87" s="40"/>
      <c r="B87" s="41"/>
      <c r="C87" s="220" t="s">
        <v>72</v>
      </c>
      <c r="D87" s="220" t="s">
        <v>149</v>
      </c>
      <c r="E87" s="221" t="s">
        <v>925</v>
      </c>
      <c r="F87" s="222" t="s">
        <v>926</v>
      </c>
      <c r="G87" s="223" t="s">
        <v>829</v>
      </c>
      <c r="H87" s="224">
        <v>1</v>
      </c>
      <c r="I87" s="225"/>
      <c r="J87" s="226">
        <f>ROUND(I87*H87,2)</f>
        <v>0</v>
      </c>
      <c r="K87" s="222" t="s">
        <v>19</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154</v>
      </c>
      <c r="AT87" s="231" t="s">
        <v>149</v>
      </c>
      <c r="AU87" s="231" t="s">
        <v>80</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154</v>
      </c>
      <c r="BM87" s="231" t="s">
        <v>192</v>
      </c>
    </row>
    <row r="88" s="12" customFormat="1" ht="25.92" customHeight="1">
      <c r="A88" s="12"/>
      <c r="B88" s="204"/>
      <c r="C88" s="205"/>
      <c r="D88" s="206" t="s">
        <v>71</v>
      </c>
      <c r="E88" s="207" t="s">
        <v>848</v>
      </c>
      <c r="F88" s="207" t="s">
        <v>927</v>
      </c>
      <c r="G88" s="205"/>
      <c r="H88" s="205"/>
      <c r="I88" s="208"/>
      <c r="J88" s="209">
        <f>BK88</f>
        <v>0</v>
      </c>
      <c r="K88" s="205"/>
      <c r="L88" s="210"/>
      <c r="M88" s="211"/>
      <c r="N88" s="212"/>
      <c r="O88" s="212"/>
      <c r="P88" s="213">
        <f>SUM(P89:P90)</f>
        <v>0</v>
      </c>
      <c r="Q88" s="212"/>
      <c r="R88" s="213">
        <f>SUM(R89:R90)</f>
        <v>0</v>
      </c>
      <c r="S88" s="212"/>
      <c r="T88" s="214">
        <f>SUM(T89:T90)</f>
        <v>0</v>
      </c>
      <c r="U88" s="12"/>
      <c r="V88" s="12"/>
      <c r="W88" s="12"/>
      <c r="X88" s="12"/>
      <c r="Y88" s="12"/>
      <c r="Z88" s="12"/>
      <c r="AA88" s="12"/>
      <c r="AB88" s="12"/>
      <c r="AC88" s="12"/>
      <c r="AD88" s="12"/>
      <c r="AE88" s="12"/>
      <c r="AR88" s="215" t="s">
        <v>80</v>
      </c>
      <c r="AT88" s="216" t="s">
        <v>71</v>
      </c>
      <c r="AU88" s="216" t="s">
        <v>72</v>
      </c>
      <c r="AY88" s="215" t="s">
        <v>147</v>
      </c>
      <c r="BK88" s="217">
        <f>SUM(BK89:BK90)</f>
        <v>0</v>
      </c>
    </row>
    <row r="89" s="2" customFormat="1" ht="16.5" customHeight="1">
      <c r="A89" s="40"/>
      <c r="B89" s="41"/>
      <c r="C89" s="220" t="s">
        <v>72</v>
      </c>
      <c r="D89" s="220" t="s">
        <v>149</v>
      </c>
      <c r="E89" s="221" t="s">
        <v>928</v>
      </c>
      <c r="F89" s="222" t="s">
        <v>929</v>
      </c>
      <c r="G89" s="223" t="s">
        <v>258</v>
      </c>
      <c r="H89" s="224">
        <v>4</v>
      </c>
      <c r="I89" s="225"/>
      <c r="J89" s="226">
        <f>ROUND(I89*H89,2)</f>
        <v>0</v>
      </c>
      <c r="K89" s="222" t="s">
        <v>19</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154</v>
      </c>
      <c r="AT89" s="231" t="s">
        <v>149</v>
      </c>
      <c r="AU89" s="231" t="s">
        <v>80</v>
      </c>
      <c r="AY89" s="19" t="s">
        <v>147</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154</v>
      </c>
      <c r="BM89" s="231" t="s">
        <v>206</v>
      </c>
    </row>
    <row r="90" s="2" customFormat="1" ht="16.5" customHeight="1">
      <c r="A90" s="40"/>
      <c r="B90" s="41"/>
      <c r="C90" s="220" t="s">
        <v>72</v>
      </c>
      <c r="D90" s="220" t="s">
        <v>149</v>
      </c>
      <c r="E90" s="221" t="s">
        <v>930</v>
      </c>
      <c r="F90" s="222" t="s">
        <v>931</v>
      </c>
      <c r="G90" s="223" t="s">
        <v>258</v>
      </c>
      <c r="H90" s="224">
        <v>10</v>
      </c>
      <c r="I90" s="225"/>
      <c r="J90" s="226">
        <f>ROUND(I90*H90,2)</f>
        <v>0</v>
      </c>
      <c r="K90" s="222" t="s">
        <v>19</v>
      </c>
      <c r="L90" s="46"/>
      <c r="M90" s="227" t="s">
        <v>19</v>
      </c>
      <c r="N90" s="228" t="s">
        <v>43</v>
      </c>
      <c r="O90" s="86"/>
      <c r="P90" s="229">
        <f>O90*H90</f>
        <v>0</v>
      </c>
      <c r="Q90" s="229">
        <v>0</v>
      </c>
      <c r="R90" s="229">
        <f>Q90*H90</f>
        <v>0</v>
      </c>
      <c r="S90" s="229">
        <v>0</v>
      </c>
      <c r="T90" s="230">
        <f>S90*H90</f>
        <v>0</v>
      </c>
      <c r="U90" s="40"/>
      <c r="V90" s="40"/>
      <c r="W90" s="40"/>
      <c r="X90" s="40"/>
      <c r="Y90" s="40"/>
      <c r="Z90" s="40"/>
      <c r="AA90" s="40"/>
      <c r="AB90" s="40"/>
      <c r="AC90" s="40"/>
      <c r="AD90" s="40"/>
      <c r="AE90" s="40"/>
      <c r="AR90" s="231" t="s">
        <v>154</v>
      </c>
      <c r="AT90" s="231" t="s">
        <v>149</v>
      </c>
      <c r="AU90" s="231" t="s">
        <v>80</v>
      </c>
      <c r="AY90" s="19" t="s">
        <v>147</v>
      </c>
      <c r="BE90" s="232">
        <f>IF(N90="základní",J90,0)</f>
        <v>0</v>
      </c>
      <c r="BF90" s="232">
        <f>IF(N90="snížená",J90,0)</f>
        <v>0</v>
      </c>
      <c r="BG90" s="232">
        <f>IF(N90="zákl. přenesená",J90,0)</f>
        <v>0</v>
      </c>
      <c r="BH90" s="232">
        <f>IF(N90="sníž. přenesená",J90,0)</f>
        <v>0</v>
      </c>
      <c r="BI90" s="232">
        <f>IF(N90="nulová",J90,0)</f>
        <v>0</v>
      </c>
      <c r="BJ90" s="19" t="s">
        <v>80</v>
      </c>
      <c r="BK90" s="232">
        <f>ROUND(I90*H90,2)</f>
        <v>0</v>
      </c>
      <c r="BL90" s="19" t="s">
        <v>154</v>
      </c>
      <c r="BM90" s="231" t="s">
        <v>217</v>
      </c>
    </row>
    <row r="91" s="12" customFormat="1" ht="25.92" customHeight="1">
      <c r="A91" s="12"/>
      <c r="B91" s="204"/>
      <c r="C91" s="205"/>
      <c r="D91" s="206" t="s">
        <v>71</v>
      </c>
      <c r="E91" s="207" t="s">
        <v>864</v>
      </c>
      <c r="F91" s="207" t="s">
        <v>932</v>
      </c>
      <c r="G91" s="205"/>
      <c r="H91" s="205"/>
      <c r="I91" s="208"/>
      <c r="J91" s="209">
        <f>BK91</f>
        <v>0</v>
      </c>
      <c r="K91" s="205"/>
      <c r="L91" s="210"/>
      <c r="M91" s="211"/>
      <c r="N91" s="212"/>
      <c r="O91" s="212"/>
      <c r="P91" s="213">
        <f>SUM(P92:P99)</f>
        <v>0</v>
      </c>
      <c r="Q91" s="212"/>
      <c r="R91" s="213">
        <f>SUM(R92:R99)</f>
        <v>0</v>
      </c>
      <c r="S91" s="212"/>
      <c r="T91" s="214">
        <f>SUM(T92:T99)</f>
        <v>0</v>
      </c>
      <c r="U91" s="12"/>
      <c r="V91" s="12"/>
      <c r="W91" s="12"/>
      <c r="X91" s="12"/>
      <c r="Y91" s="12"/>
      <c r="Z91" s="12"/>
      <c r="AA91" s="12"/>
      <c r="AB91" s="12"/>
      <c r="AC91" s="12"/>
      <c r="AD91" s="12"/>
      <c r="AE91" s="12"/>
      <c r="AR91" s="215" t="s">
        <v>80</v>
      </c>
      <c r="AT91" s="216" t="s">
        <v>71</v>
      </c>
      <c r="AU91" s="216" t="s">
        <v>72</v>
      </c>
      <c r="AY91" s="215" t="s">
        <v>147</v>
      </c>
      <c r="BK91" s="217">
        <f>SUM(BK92:BK99)</f>
        <v>0</v>
      </c>
    </row>
    <row r="92" s="2" customFormat="1" ht="16.5" customHeight="1">
      <c r="A92" s="40"/>
      <c r="B92" s="41"/>
      <c r="C92" s="220" t="s">
        <v>72</v>
      </c>
      <c r="D92" s="220" t="s">
        <v>149</v>
      </c>
      <c r="E92" s="221" t="s">
        <v>933</v>
      </c>
      <c r="F92" s="222" t="s">
        <v>934</v>
      </c>
      <c r="G92" s="223" t="s">
        <v>829</v>
      </c>
      <c r="H92" s="224">
        <v>2</v>
      </c>
      <c r="I92" s="225"/>
      <c r="J92" s="226">
        <f>ROUND(I92*H92,2)</f>
        <v>0</v>
      </c>
      <c r="K92" s="222" t="s">
        <v>19</v>
      </c>
      <c r="L92" s="46"/>
      <c r="M92" s="227" t="s">
        <v>19</v>
      </c>
      <c r="N92" s="228" t="s">
        <v>43</v>
      </c>
      <c r="O92" s="86"/>
      <c r="P92" s="229">
        <f>O92*H92</f>
        <v>0</v>
      </c>
      <c r="Q92" s="229">
        <v>0</v>
      </c>
      <c r="R92" s="229">
        <f>Q92*H92</f>
        <v>0</v>
      </c>
      <c r="S92" s="229">
        <v>0</v>
      </c>
      <c r="T92" s="230">
        <f>S92*H92</f>
        <v>0</v>
      </c>
      <c r="U92" s="40"/>
      <c r="V92" s="40"/>
      <c r="W92" s="40"/>
      <c r="X92" s="40"/>
      <c r="Y92" s="40"/>
      <c r="Z92" s="40"/>
      <c r="AA92" s="40"/>
      <c r="AB92" s="40"/>
      <c r="AC92" s="40"/>
      <c r="AD92" s="40"/>
      <c r="AE92" s="40"/>
      <c r="AR92" s="231" t="s">
        <v>154</v>
      </c>
      <c r="AT92" s="231" t="s">
        <v>149</v>
      </c>
      <c r="AU92" s="231" t="s">
        <v>80</v>
      </c>
      <c r="AY92" s="19" t="s">
        <v>147</v>
      </c>
      <c r="BE92" s="232">
        <f>IF(N92="základní",J92,0)</f>
        <v>0</v>
      </c>
      <c r="BF92" s="232">
        <f>IF(N92="snížená",J92,0)</f>
        <v>0</v>
      </c>
      <c r="BG92" s="232">
        <f>IF(N92="zákl. přenesená",J92,0)</f>
        <v>0</v>
      </c>
      <c r="BH92" s="232">
        <f>IF(N92="sníž. přenesená",J92,0)</f>
        <v>0</v>
      </c>
      <c r="BI92" s="232">
        <f>IF(N92="nulová",J92,0)</f>
        <v>0</v>
      </c>
      <c r="BJ92" s="19" t="s">
        <v>80</v>
      </c>
      <c r="BK92" s="232">
        <f>ROUND(I92*H92,2)</f>
        <v>0</v>
      </c>
      <c r="BL92" s="19" t="s">
        <v>154</v>
      </c>
      <c r="BM92" s="231" t="s">
        <v>86</v>
      </c>
    </row>
    <row r="93" s="2" customFormat="1" ht="16.5" customHeight="1">
      <c r="A93" s="40"/>
      <c r="B93" s="41"/>
      <c r="C93" s="220" t="s">
        <v>72</v>
      </c>
      <c r="D93" s="220" t="s">
        <v>149</v>
      </c>
      <c r="E93" s="221" t="s">
        <v>935</v>
      </c>
      <c r="F93" s="222" t="s">
        <v>936</v>
      </c>
      <c r="G93" s="223" t="s">
        <v>829</v>
      </c>
      <c r="H93" s="224">
        <v>3</v>
      </c>
      <c r="I93" s="225"/>
      <c r="J93" s="226">
        <f>ROUND(I93*H93,2)</f>
        <v>0</v>
      </c>
      <c r="K93" s="222" t="s">
        <v>19</v>
      </c>
      <c r="L93" s="46"/>
      <c r="M93" s="227" t="s">
        <v>19</v>
      </c>
      <c r="N93" s="228" t="s">
        <v>43</v>
      </c>
      <c r="O93" s="86"/>
      <c r="P93" s="229">
        <f>O93*H93</f>
        <v>0</v>
      </c>
      <c r="Q93" s="229">
        <v>0</v>
      </c>
      <c r="R93" s="229">
        <f>Q93*H93</f>
        <v>0</v>
      </c>
      <c r="S93" s="229">
        <v>0</v>
      </c>
      <c r="T93" s="230">
        <f>S93*H93</f>
        <v>0</v>
      </c>
      <c r="U93" s="40"/>
      <c r="V93" s="40"/>
      <c r="W93" s="40"/>
      <c r="X93" s="40"/>
      <c r="Y93" s="40"/>
      <c r="Z93" s="40"/>
      <c r="AA93" s="40"/>
      <c r="AB93" s="40"/>
      <c r="AC93" s="40"/>
      <c r="AD93" s="40"/>
      <c r="AE93" s="40"/>
      <c r="AR93" s="231" t="s">
        <v>154</v>
      </c>
      <c r="AT93" s="231" t="s">
        <v>149</v>
      </c>
      <c r="AU93" s="231" t="s">
        <v>80</v>
      </c>
      <c r="AY93" s="19" t="s">
        <v>147</v>
      </c>
      <c r="BE93" s="232">
        <f>IF(N93="základní",J93,0)</f>
        <v>0</v>
      </c>
      <c r="BF93" s="232">
        <f>IF(N93="snížená",J93,0)</f>
        <v>0</v>
      </c>
      <c r="BG93" s="232">
        <f>IF(N93="zákl. přenesená",J93,0)</f>
        <v>0</v>
      </c>
      <c r="BH93" s="232">
        <f>IF(N93="sníž. přenesená",J93,0)</f>
        <v>0</v>
      </c>
      <c r="BI93" s="232">
        <f>IF(N93="nulová",J93,0)</f>
        <v>0</v>
      </c>
      <c r="BJ93" s="19" t="s">
        <v>80</v>
      </c>
      <c r="BK93" s="232">
        <f>ROUND(I93*H93,2)</f>
        <v>0</v>
      </c>
      <c r="BL93" s="19" t="s">
        <v>154</v>
      </c>
      <c r="BM93" s="231" t="s">
        <v>239</v>
      </c>
    </row>
    <row r="94" s="2" customFormat="1" ht="16.5" customHeight="1">
      <c r="A94" s="40"/>
      <c r="B94" s="41"/>
      <c r="C94" s="220" t="s">
        <v>72</v>
      </c>
      <c r="D94" s="220" t="s">
        <v>149</v>
      </c>
      <c r="E94" s="221" t="s">
        <v>937</v>
      </c>
      <c r="F94" s="222" t="s">
        <v>938</v>
      </c>
      <c r="G94" s="223" t="s">
        <v>892</v>
      </c>
      <c r="H94" s="224">
        <v>1</v>
      </c>
      <c r="I94" s="225"/>
      <c r="J94" s="226">
        <f>ROUND(I94*H94,2)</f>
        <v>0</v>
      </c>
      <c r="K94" s="222" t="s">
        <v>19</v>
      </c>
      <c r="L94" s="46"/>
      <c r="M94" s="227" t="s">
        <v>19</v>
      </c>
      <c r="N94" s="228" t="s">
        <v>43</v>
      </c>
      <c r="O94" s="86"/>
      <c r="P94" s="229">
        <f>O94*H94</f>
        <v>0</v>
      </c>
      <c r="Q94" s="229">
        <v>0</v>
      </c>
      <c r="R94" s="229">
        <f>Q94*H94</f>
        <v>0</v>
      </c>
      <c r="S94" s="229">
        <v>0</v>
      </c>
      <c r="T94" s="230">
        <f>S94*H94</f>
        <v>0</v>
      </c>
      <c r="U94" s="40"/>
      <c r="V94" s="40"/>
      <c r="W94" s="40"/>
      <c r="X94" s="40"/>
      <c r="Y94" s="40"/>
      <c r="Z94" s="40"/>
      <c r="AA94" s="40"/>
      <c r="AB94" s="40"/>
      <c r="AC94" s="40"/>
      <c r="AD94" s="40"/>
      <c r="AE94" s="40"/>
      <c r="AR94" s="231" t="s">
        <v>154</v>
      </c>
      <c r="AT94" s="231" t="s">
        <v>149</v>
      </c>
      <c r="AU94" s="231" t="s">
        <v>80</v>
      </c>
      <c r="AY94" s="19" t="s">
        <v>147</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154</v>
      </c>
      <c r="BM94" s="231" t="s">
        <v>249</v>
      </c>
    </row>
    <row r="95" s="2" customFormat="1" ht="16.5" customHeight="1">
      <c r="A95" s="40"/>
      <c r="B95" s="41"/>
      <c r="C95" s="220" t="s">
        <v>72</v>
      </c>
      <c r="D95" s="220" t="s">
        <v>149</v>
      </c>
      <c r="E95" s="221" t="s">
        <v>939</v>
      </c>
      <c r="F95" s="222" t="s">
        <v>940</v>
      </c>
      <c r="G95" s="223" t="s">
        <v>829</v>
      </c>
      <c r="H95" s="224">
        <v>2</v>
      </c>
      <c r="I95" s="225"/>
      <c r="J95" s="226">
        <f>ROUND(I95*H95,2)</f>
        <v>0</v>
      </c>
      <c r="K95" s="222" t="s">
        <v>19</v>
      </c>
      <c r="L95" s="46"/>
      <c r="M95" s="227" t="s">
        <v>19</v>
      </c>
      <c r="N95" s="228" t="s">
        <v>43</v>
      </c>
      <c r="O95" s="86"/>
      <c r="P95" s="229">
        <f>O95*H95</f>
        <v>0</v>
      </c>
      <c r="Q95" s="229">
        <v>0</v>
      </c>
      <c r="R95" s="229">
        <f>Q95*H95</f>
        <v>0</v>
      </c>
      <c r="S95" s="229">
        <v>0</v>
      </c>
      <c r="T95" s="230">
        <f>S95*H95</f>
        <v>0</v>
      </c>
      <c r="U95" s="40"/>
      <c r="V95" s="40"/>
      <c r="W95" s="40"/>
      <c r="X95" s="40"/>
      <c r="Y95" s="40"/>
      <c r="Z95" s="40"/>
      <c r="AA95" s="40"/>
      <c r="AB95" s="40"/>
      <c r="AC95" s="40"/>
      <c r="AD95" s="40"/>
      <c r="AE95" s="40"/>
      <c r="AR95" s="231" t="s">
        <v>154</v>
      </c>
      <c r="AT95" s="231" t="s">
        <v>149</v>
      </c>
      <c r="AU95" s="231" t="s">
        <v>80</v>
      </c>
      <c r="AY95" s="19" t="s">
        <v>147</v>
      </c>
      <c r="BE95" s="232">
        <f>IF(N95="základní",J95,0)</f>
        <v>0</v>
      </c>
      <c r="BF95" s="232">
        <f>IF(N95="snížená",J95,0)</f>
        <v>0</v>
      </c>
      <c r="BG95" s="232">
        <f>IF(N95="zákl. přenesená",J95,0)</f>
        <v>0</v>
      </c>
      <c r="BH95" s="232">
        <f>IF(N95="sníž. přenesená",J95,0)</f>
        <v>0</v>
      </c>
      <c r="BI95" s="232">
        <f>IF(N95="nulová",J95,0)</f>
        <v>0</v>
      </c>
      <c r="BJ95" s="19" t="s">
        <v>80</v>
      </c>
      <c r="BK95" s="232">
        <f>ROUND(I95*H95,2)</f>
        <v>0</v>
      </c>
      <c r="BL95" s="19" t="s">
        <v>154</v>
      </c>
      <c r="BM95" s="231" t="s">
        <v>262</v>
      </c>
    </row>
    <row r="96" s="2" customFormat="1" ht="16.5" customHeight="1">
      <c r="A96" s="40"/>
      <c r="B96" s="41"/>
      <c r="C96" s="220" t="s">
        <v>72</v>
      </c>
      <c r="D96" s="220" t="s">
        <v>149</v>
      </c>
      <c r="E96" s="221" t="s">
        <v>941</v>
      </c>
      <c r="F96" s="222" t="s">
        <v>942</v>
      </c>
      <c r="G96" s="223" t="s">
        <v>829</v>
      </c>
      <c r="H96" s="224">
        <v>1</v>
      </c>
      <c r="I96" s="225"/>
      <c r="J96" s="226">
        <f>ROUND(I96*H96,2)</f>
        <v>0</v>
      </c>
      <c r="K96" s="222" t="s">
        <v>19</v>
      </c>
      <c r="L96" s="46"/>
      <c r="M96" s="227" t="s">
        <v>19</v>
      </c>
      <c r="N96" s="228" t="s">
        <v>43</v>
      </c>
      <c r="O96" s="86"/>
      <c r="P96" s="229">
        <f>O96*H96</f>
        <v>0</v>
      </c>
      <c r="Q96" s="229">
        <v>0</v>
      </c>
      <c r="R96" s="229">
        <f>Q96*H96</f>
        <v>0</v>
      </c>
      <c r="S96" s="229">
        <v>0</v>
      </c>
      <c r="T96" s="230">
        <f>S96*H96</f>
        <v>0</v>
      </c>
      <c r="U96" s="40"/>
      <c r="V96" s="40"/>
      <c r="W96" s="40"/>
      <c r="X96" s="40"/>
      <c r="Y96" s="40"/>
      <c r="Z96" s="40"/>
      <c r="AA96" s="40"/>
      <c r="AB96" s="40"/>
      <c r="AC96" s="40"/>
      <c r="AD96" s="40"/>
      <c r="AE96" s="40"/>
      <c r="AR96" s="231" t="s">
        <v>154</v>
      </c>
      <c r="AT96" s="231" t="s">
        <v>149</v>
      </c>
      <c r="AU96" s="231" t="s">
        <v>80</v>
      </c>
      <c r="AY96" s="19" t="s">
        <v>147</v>
      </c>
      <c r="BE96" s="232">
        <f>IF(N96="základní",J96,0)</f>
        <v>0</v>
      </c>
      <c r="BF96" s="232">
        <f>IF(N96="snížená",J96,0)</f>
        <v>0</v>
      </c>
      <c r="BG96" s="232">
        <f>IF(N96="zákl. přenesená",J96,0)</f>
        <v>0</v>
      </c>
      <c r="BH96" s="232">
        <f>IF(N96="sníž. přenesená",J96,0)</f>
        <v>0</v>
      </c>
      <c r="BI96" s="232">
        <f>IF(N96="nulová",J96,0)</f>
        <v>0</v>
      </c>
      <c r="BJ96" s="19" t="s">
        <v>80</v>
      </c>
      <c r="BK96" s="232">
        <f>ROUND(I96*H96,2)</f>
        <v>0</v>
      </c>
      <c r="BL96" s="19" t="s">
        <v>154</v>
      </c>
      <c r="BM96" s="231" t="s">
        <v>273</v>
      </c>
    </row>
    <row r="97" s="2" customFormat="1" ht="16.5" customHeight="1">
      <c r="A97" s="40"/>
      <c r="B97" s="41"/>
      <c r="C97" s="220" t="s">
        <v>72</v>
      </c>
      <c r="D97" s="220" t="s">
        <v>149</v>
      </c>
      <c r="E97" s="221" t="s">
        <v>943</v>
      </c>
      <c r="F97" s="222" t="s">
        <v>944</v>
      </c>
      <c r="G97" s="223" t="s">
        <v>829</v>
      </c>
      <c r="H97" s="224">
        <v>1</v>
      </c>
      <c r="I97" s="225"/>
      <c r="J97" s="226">
        <f>ROUND(I97*H97,2)</f>
        <v>0</v>
      </c>
      <c r="K97" s="222" t="s">
        <v>19</v>
      </c>
      <c r="L97" s="46"/>
      <c r="M97" s="227" t="s">
        <v>19</v>
      </c>
      <c r="N97" s="228" t="s">
        <v>43</v>
      </c>
      <c r="O97" s="86"/>
      <c r="P97" s="229">
        <f>O97*H97</f>
        <v>0</v>
      </c>
      <c r="Q97" s="229">
        <v>0</v>
      </c>
      <c r="R97" s="229">
        <f>Q97*H97</f>
        <v>0</v>
      </c>
      <c r="S97" s="229">
        <v>0</v>
      </c>
      <c r="T97" s="230">
        <f>S97*H97</f>
        <v>0</v>
      </c>
      <c r="U97" s="40"/>
      <c r="V97" s="40"/>
      <c r="W97" s="40"/>
      <c r="X97" s="40"/>
      <c r="Y97" s="40"/>
      <c r="Z97" s="40"/>
      <c r="AA97" s="40"/>
      <c r="AB97" s="40"/>
      <c r="AC97" s="40"/>
      <c r="AD97" s="40"/>
      <c r="AE97" s="40"/>
      <c r="AR97" s="231" t="s">
        <v>154</v>
      </c>
      <c r="AT97" s="231" t="s">
        <v>149</v>
      </c>
      <c r="AU97" s="231" t="s">
        <v>80</v>
      </c>
      <c r="AY97" s="19" t="s">
        <v>147</v>
      </c>
      <c r="BE97" s="232">
        <f>IF(N97="základní",J97,0)</f>
        <v>0</v>
      </c>
      <c r="BF97" s="232">
        <f>IF(N97="snížená",J97,0)</f>
        <v>0</v>
      </c>
      <c r="BG97" s="232">
        <f>IF(N97="zákl. přenesená",J97,0)</f>
        <v>0</v>
      </c>
      <c r="BH97" s="232">
        <f>IF(N97="sníž. přenesená",J97,0)</f>
        <v>0</v>
      </c>
      <c r="BI97" s="232">
        <f>IF(N97="nulová",J97,0)</f>
        <v>0</v>
      </c>
      <c r="BJ97" s="19" t="s">
        <v>80</v>
      </c>
      <c r="BK97" s="232">
        <f>ROUND(I97*H97,2)</f>
        <v>0</v>
      </c>
      <c r="BL97" s="19" t="s">
        <v>154</v>
      </c>
      <c r="BM97" s="231" t="s">
        <v>91</v>
      </c>
    </row>
    <row r="98" s="2" customFormat="1" ht="16.5" customHeight="1">
      <c r="A98" s="40"/>
      <c r="B98" s="41"/>
      <c r="C98" s="220" t="s">
        <v>72</v>
      </c>
      <c r="D98" s="220" t="s">
        <v>149</v>
      </c>
      <c r="E98" s="221" t="s">
        <v>945</v>
      </c>
      <c r="F98" s="222" t="s">
        <v>946</v>
      </c>
      <c r="G98" s="223" t="s">
        <v>829</v>
      </c>
      <c r="H98" s="224">
        <v>2</v>
      </c>
      <c r="I98" s="225"/>
      <c r="J98" s="226">
        <f>ROUND(I98*H98,2)</f>
        <v>0</v>
      </c>
      <c r="K98" s="222" t="s">
        <v>19</v>
      </c>
      <c r="L98" s="46"/>
      <c r="M98" s="227" t="s">
        <v>19</v>
      </c>
      <c r="N98" s="228" t="s">
        <v>43</v>
      </c>
      <c r="O98" s="86"/>
      <c r="P98" s="229">
        <f>O98*H98</f>
        <v>0</v>
      </c>
      <c r="Q98" s="229">
        <v>0</v>
      </c>
      <c r="R98" s="229">
        <f>Q98*H98</f>
        <v>0</v>
      </c>
      <c r="S98" s="229">
        <v>0</v>
      </c>
      <c r="T98" s="230">
        <f>S98*H98</f>
        <v>0</v>
      </c>
      <c r="U98" s="40"/>
      <c r="V98" s="40"/>
      <c r="W98" s="40"/>
      <c r="X98" s="40"/>
      <c r="Y98" s="40"/>
      <c r="Z98" s="40"/>
      <c r="AA98" s="40"/>
      <c r="AB98" s="40"/>
      <c r="AC98" s="40"/>
      <c r="AD98" s="40"/>
      <c r="AE98" s="40"/>
      <c r="AR98" s="231" t="s">
        <v>154</v>
      </c>
      <c r="AT98" s="231" t="s">
        <v>149</v>
      </c>
      <c r="AU98" s="231" t="s">
        <v>80</v>
      </c>
      <c r="AY98" s="19" t="s">
        <v>147</v>
      </c>
      <c r="BE98" s="232">
        <f>IF(N98="základní",J98,0)</f>
        <v>0</v>
      </c>
      <c r="BF98" s="232">
        <f>IF(N98="snížená",J98,0)</f>
        <v>0</v>
      </c>
      <c r="BG98" s="232">
        <f>IF(N98="zákl. přenesená",J98,0)</f>
        <v>0</v>
      </c>
      <c r="BH98" s="232">
        <f>IF(N98="sníž. přenesená",J98,0)</f>
        <v>0</v>
      </c>
      <c r="BI98" s="232">
        <f>IF(N98="nulová",J98,0)</f>
        <v>0</v>
      </c>
      <c r="BJ98" s="19" t="s">
        <v>80</v>
      </c>
      <c r="BK98" s="232">
        <f>ROUND(I98*H98,2)</f>
        <v>0</v>
      </c>
      <c r="BL98" s="19" t="s">
        <v>154</v>
      </c>
      <c r="BM98" s="231" t="s">
        <v>97</v>
      </c>
    </row>
    <row r="99" s="2" customFormat="1" ht="16.5" customHeight="1">
      <c r="A99" s="40"/>
      <c r="B99" s="41"/>
      <c r="C99" s="220" t="s">
        <v>72</v>
      </c>
      <c r="D99" s="220" t="s">
        <v>149</v>
      </c>
      <c r="E99" s="221" t="s">
        <v>947</v>
      </c>
      <c r="F99" s="222" t="s">
        <v>948</v>
      </c>
      <c r="G99" s="223" t="s">
        <v>829</v>
      </c>
      <c r="H99" s="224">
        <v>3</v>
      </c>
      <c r="I99" s="225"/>
      <c r="J99" s="226">
        <f>ROUND(I99*H99,2)</f>
        <v>0</v>
      </c>
      <c r="K99" s="222" t="s">
        <v>19</v>
      </c>
      <c r="L99" s="46"/>
      <c r="M99" s="227" t="s">
        <v>19</v>
      </c>
      <c r="N99" s="228" t="s">
        <v>43</v>
      </c>
      <c r="O99" s="86"/>
      <c r="P99" s="229">
        <f>O99*H99</f>
        <v>0</v>
      </c>
      <c r="Q99" s="229">
        <v>0</v>
      </c>
      <c r="R99" s="229">
        <f>Q99*H99</f>
        <v>0</v>
      </c>
      <c r="S99" s="229">
        <v>0</v>
      </c>
      <c r="T99" s="230">
        <f>S99*H99</f>
        <v>0</v>
      </c>
      <c r="U99" s="40"/>
      <c r="V99" s="40"/>
      <c r="W99" s="40"/>
      <c r="X99" s="40"/>
      <c r="Y99" s="40"/>
      <c r="Z99" s="40"/>
      <c r="AA99" s="40"/>
      <c r="AB99" s="40"/>
      <c r="AC99" s="40"/>
      <c r="AD99" s="40"/>
      <c r="AE99" s="40"/>
      <c r="AR99" s="231" t="s">
        <v>154</v>
      </c>
      <c r="AT99" s="231" t="s">
        <v>149</v>
      </c>
      <c r="AU99" s="231" t="s">
        <v>80</v>
      </c>
      <c r="AY99" s="19" t="s">
        <v>147</v>
      </c>
      <c r="BE99" s="232">
        <f>IF(N99="základní",J99,0)</f>
        <v>0</v>
      </c>
      <c r="BF99" s="232">
        <f>IF(N99="snížená",J99,0)</f>
        <v>0</v>
      </c>
      <c r="BG99" s="232">
        <f>IF(N99="zákl. přenesená",J99,0)</f>
        <v>0</v>
      </c>
      <c r="BH99" s="232">
        <f>IF(N99="sníž. přenesená",J99,0)</f>
        <v>0</v>
      </c>
      <c r="BI99" s="232">
        <f>IF(N99="nulová",J99,0)</f>
        <v>0</v>
      </c>
      <c r="BJ99" s="19" t="s">
        <v>80</v>
      </c>
      <c r="BK99" s="232">
        <f>ROUND(I99*H99,2)</f>
        <v>0</v>
      </c>
      <c r="BL99" s="19" t="s">
        <v>154</v>
      </c>
      <c r="BM99" s="231" t="s">
        <v>303</v>
      </c>
    </row>
    <row r="100" s="12" customFormat="1" ht="25.92" customHeight="1">
      <c r="A100" s="12"/>
      <c r="B100" s="204"/>
      <c r="C100" s="205"/>
      <c r="D100" s="206" t="s">
        <v>71</v>
      </c>
      <c r="E100" s="207" t="s">
        <v>876</v>
      </c>
      <c r="F100" s="207" t="s">
        <v>889</v>
      </c>
      <c r="G100" s="205"/>
      <c r="H100" s="205"/>
      <c r="I100" s="208"/>
      <c r="J100" s="209">
        <f>BK100</f>
        <v>0</v>
      </c>
      <c r="K100" s="205"/>
      <c r="L100" s="210"/>
      <c r="M100" s="211"/>
      <c r="N100" s="212"/>
      <c r="O100" s="212"/>
      <c r="P100" s="213">
        <f>SUM(P101:P107)</f>
        <v>0</v>
      </c>
      <c r="Q100" s="212"/>
      <c r="R100" s="213">
        <f>SUM(R101:R107)</f>
        <v>0</v>
      </c>
      <c r="S100" s="212"/>
      <c r="T100" s="214">
        <f>SUM(T101:T107)</f>
        <v>0</v>
      </c>
      <c r="U100" s="12"/>
      <c r="V100" s="12"/>
      <c r="W100" s="12"/>
      <c r="X100" s="12"/>
      <c r="Y100" s="12"/>
      <c r="Z100" s="12"/>
      <c r="AA100" s="12"/>
      <c r="AB100" s="12"/>
      <c r="AC100" s="12"/>
      <c r="AD100" s="12"/>
      <c r="AE100" s="12"/>
      <c r="AR100" s="215" t="s">
        <v>80</v>
      </c>
      <c r="AT100" s="216" t="s">
        <v>71</v>
      </c>
      <c r="AU100" s="216" t="s">
        <v>72</v>
      </c>
      <c r="AY100" s="215" t="s">
        <v>147</v>
      </c>
      <c r="BK100" s="217">
        <f>SUM(BK101:BK107)</f>
        <v>0</v>
      </c>
    </row>
    <row r="101" s="2" customFormat="1" ht="16.5" customHeight="1">
      <c r="A101" s="40"/>
      <c r="B101" s="41"/>
      <c r="C101" s="220" t="s">
        <v>72</v>
      </c>
      <c r="D101" s="220" t="s">
        <v>149</v>
      </c>
      <c r="E101" s="221" t="s">
        <v>949</v>
      </c>
      <c r="F101" s="222" t="s">
        <v>950</v>
      </c>
      <c r="G101" s="223" t="s">
        <v>892</v>
      </c>
      <c r="H101" s="224">
        <v>1</v>
      </c>
      <c r="I101" s="225"/>
      <c r="J101" s="226">
        <f>ROUND(I101*H101,2)</f>
        <v>0</v>
      </c>
      <c r="K101" s="222" t="s">
        <v>19</v>
      </c>
      <c r="L101" s="46"/>
      <c r="M101" s="227" t="s">
        <v>19</v>
      </c>
      <c r="N101" s="228" t="s">
        <v>43</v>
      </c>
      <c r="O101" s="86"/>
      <c r="P101" s="229">
        <f>O101*H101</f>
        <v>0</v>
      </c>
      <c r="Q101" s="229">
        <v>0</v>
      </c>
      <c r="R101" s="229">
        <f>Q101*H101</f>
        <v>0</v>
      </c>
      <c r="S101" s="229">
        <v>0</v>
      </c>
      <c r="T101" s="230">
        <f>S101*H101</f>
        <v>0</v>
      </c>
      <c r="U101" s="40"/>
      <c r="V101" s="40"/>
      <c r="W101" s="40"/>
      <c r="X101" s="40"/>
      <c r="Y101" s="40"/>
      <c r="Z101" s="40"/>
      <c r="AA101" s="40"/>
      <c r="AB101" s="40"/>
      <c r="AC101" s="40"/>
      <c r="AD101" s="40"/>
      <c r="AE101" s="40"/>
      <c r="AR101" s="231" t="s">
        <v>154</v>
      </c>
      <c r="AT101" s="231" t="s">
        <v>149</v>
      </c>
      <c r="AU101" s="231" t="s">
        <v>80</v>
      </c>
      <c r="AY101" s="19" t="s">
        <v>147</v>
      </c>
      <c r="BE101" s="232">
        <f>IF(N101="základní",J101,0)</f>
        <v>0</v>
      </c>
      <c r="BF101" s="232">
        <f>IF(N101="snížená",J101,0)</f>
        <v>0</v>
      </c>
      <c r="BG101" s="232">
        <f>IF(N101="zákl. přenesená",J101,0)</f>
        <v>0</v>
      </c>
      <c r="BH101" s="232">
        <f>IF(N101="sníž. přenesená",J101,0)</f>
        <v>0</v>
      </c>
      <c r="BI101" s="232">
        <f>IF(N101="nulová",J101,0)</f>
        <v>0</v>
      </c>
      <c r="BJ101" s="19" t="s">
        <v>80</v>
      </c>
      <c r="BK101" s="232">
        <f>ROUND(I101*H101,2)</f>
        <v>0</v>
      </c>
      <c r="BL101" s="19" t="s">
        <v>154</v>
      </c>
      <c r="BM101" s="231" t="s">
        <v>313</v>
      </c>
    </row>
    <row r="102" s="2" customFormat="1" ht="16.5" customHeight="1">
      <c r="A102" s="40"/>
      <c r="B102" s="41"/>
      <c r="C102" s="220" t="s">
        <v>72</v>
      </c>
      <c r="D102" s="220" t="s">
        <v>149</v>
      </c>
      <c r="E102" s="221" t="s">
        <v>951</v>
      </c>
      <c r="F102" s="222" t="s">
        <v>900</v>
      </c>
      <c r="G102" s="223" t="s">
        <v>808</v>
      </c>
      <c r="H102" s="297"/>
      <c r="I102" s="225"/>
      <c r="J102" s="226">
        <f>ROUND(I102*H102,2)</f>
        <v>0</v>
      </c>
      <c r="K102" s="222" t="s">
        <v>19</v>
      </c>
      <c r="L102" s="46"/>
      <c r="M102" s="227" t="s">
        <v>19</v>
      </c>
      <c r="N102" s="228" t="s">
        <v>43</v>
      </c>
      <c r="O102" s="86"/>
      <c r="P102" s="229">
        <f>O102*H102</f>
        <v>0</v>
      </c>
      <c r="Q102" s="229">
        <v>0</v>
      </c>
      <c r="R102" s="229">
        <f>Q102*H102</f>
        <v>0</v>
      </c>
      <c r="S102" s="229">
        <v>0</v>
      </c>
      <c r="T102" s="230">
        <f>S102*H102</f>
        <v>0</v>
      </c>
      <c r="U102" s="40"/>
      <c r="V102" s="40"/>
      <c r="W102" s="40"/>
      <c r="X102" s="40"/>
      <c r="Y102" s="40"/>
      <c r="Z102" s="40"/>
      <c r="AA102" s="40"/>
      <c r="AB102" s="40"/>
      <c r="AC102" s="40"/>
      <c r="AD102" s="40"/>
      <c r="AE102" s="40"/>
      <c r="AR102" s="231" t="s">
        <v>154</v>
      </c>
      <c r="AT102" s="231" t="s">
        <v>149</v>
      </c>
      <c r="AU102" s="231" t="s">
        <v>80</v>
      </c>
      <c r="AY102" s="19" t="s">
        <v>147</v>
      </c>
      <c r="BE102" s="232">
        <f>IF(N102="základní",J102,0)</f>
        <v>0</v>
      </c>
      <c r="BF102" s="232">
        <f>IF(N102="snížená",J102,0)</f>
        <v>0</v>
      </c>
      <c r="BG102" s="232">
        <f>IF(N102="zákl. přenesená",J102,0)</f>
        <v>0</v>
      </c>
      <c r="BH102" s="232">
        <f>IF(N102="sníž. přenesená",J102,0)</f>
        <v>0</v>
      </c>
      <c r="BI102" s="232">
        <f>IF(N102="nulová",J102,0)</f>
        <v>0</v>
      </c>
      <c r="BJ102" s="19" t="s">
        <v>80</v>
      </c>
      <c r="BK102" s="232">
        <f>ROUND(I102*H102,2)</f>
        <v>0</v>
      </c>
      <c r="BL102" s="19" t="s">
        <v>154</v>
      </c>
      <c r="BM102" s="231" t="s">
        <v>322</v>
      </c>
    </row>
    <row r="103" s="2" customFormat="1" ht="16.5" customHeight="1">
      <c r="A103" s="40"/>
      <c r="B103" s="41"/>
      <c r="C103" s="220" t="s">
        <v>72</v>
      </c>
      <c r="D103" s="220" t="s">
        <v>149</v>
      </c>
      <c r="E103" s="221" t="s">
        <v>952</v>
      </c>
      <c r="F103" s="222" t="s">
        <v>902</v>
      </c>
      <c r="G103" s="223" t="s">
        <v>892</v>
      </c>
      <c r="H103" s="224">
        <v>1</v>
      </c>
      <c r="I103" s="225"/>
      <c r="J103" s="226">
        <f>ROUND(I103*H103,2)</f>
        <v>0</v>
      </c>
      <c r="K103" s="222" t="s">
        <v>19</v>
      </c>
      <c r="L103" s="46"/>
      <c r="M103" s="227" t="s">
        <v>19</v>
      </c>
      <c r="N103" s="228" t="s">
        <v>43</v>
      </c>
      <c r="O103" s="86"/>
      <c r="P103" s="229">
        <f>O103*H103</f>
        <v>0</v>
      </c>
      <c r="Q103" s="229">
        <v>0</v>
      </c>
      <c r="R103" s="229">
        <f>Q103*H103</f>
        <v>0</v>
      </c>
      <c r="S103" s="229">
        <v>0</v>
      </c>
      <c r="T103" s="230">
        <f>S103*H103</f>
        <v>0</v>
      </c>
      <c r="U103" s="40"/>
      <c r="V103" s="40"/>
      <c r="W103" s="40"/>
      <c r="X103" s="40"/>
      <c r="Y103" s="40"/>
      <c r="Z103" s="40"/>
      <c r="AA103" s="40"/>
      <c r="AB103" s="40"/>
      <c r="AC103" s="40"/>
      <c r="AD103" s="40"/>
      <c r="AE103" s="40"/>
      <c r="AR103" s="231" t="s">
        <v>154</v>
      </c>
      <c r="AT103" s="231" t="s">
        <v>149</v>
      </c>
      <c r="AU103" s="231" t="s">
        <v>80</v>
      </c>
      <c r="AY103" s="19" t="s">
        <v>147</v>
      </c>
      <c r="BE103" s="232">
        <f>IF(N103="základní",J103,0)</f>
        <v>0</v>
      </c>
      <c r="BF103" s="232">
        <f>IF(N103="snížená",J103,0)</f>
        <v>0</v>
      </c>
      <c r="BG103" s="232">
        <f>IF(N103="zákl. přenesená",J103,0)</f>
        <v>0</v>
      </c>
      <c r="BH103" s="232">
        <f>IF(N103="sníž. přenesená",J103,0)</f>
        <v>0</v>
      </c>
      <c r="BI103" s="232">
        <f>IF(N103="nulová",J103,0)</f>
        <v>0</v>
      </c>
      <c r="BJ103" s="19" t="s">
        <v>80</v>
      </c>
      <c r="BK103" s="232">
        <f>ROUND(I103*H103,2)</f>
        <v>0</v>
      </c>
      <c r="BL103" s="19" t="s">
        <v>154</v>
      </c>
      <c r="BM103" s="231" t="s">
        <v>329</v>
      </c>
    </row>
    <row r="104" s="2" customFormat="1" ht="16.5" customHeight="1">
      <c r="A104" s="40"/>
      <c r="B104" s="41"/>
      <c r="C104" s="220" t="s">
        <v>72</v>
      </c>
      <c r="D104" s="220" t="s">
        <v>149</v>
      </c>
      <c r="E104" s="221" t="s">
        <v>953</v>
      </c>
      <c r="F104" s="222" t="s">
        <v>954</v>
      </c>
      <c r="G104" s="223" t="s">
        <v>892</v>
      </c>
      <c r="H104" s="224">
        <v>1</v>
      </c>
      <c r="I104" s="225"/>
      <c r="J104" s="226">
        <f>ROUND(I104*H104,2)</f>
        <v>0</v>
      </c>
      <c r="K104" s="222" t="s">
        <v>19</v>
      </c>
      <c r="L104" s="46"/>
      <c r="M104" s="227" t="s">
        <v>19</v>
      </c>
      <c r="N104" s="228" t="s">
        <v>43</v>
      </c>
      <c r="O104" s="86"/>
      <c r="P104" s="229">
        <f>O104*H104</f>
        <v>0</v>
      </c>
      <c r="Q104" s="229">
        <v>0</v>
      </c>
      <c r="R104" s="229">
        <f>Q104*H104</f>
        <v>0</v>
      </c>
      <c r="S104" s="229">
        <v>0</v>
      </c>
      <c r="T104" s="230">
        <f>S104*H104</f>
        <v>0</v>
      </c>
      <c r="U104" s="40"/>
      <c r="V104" s="40"/>
      <c r="W104" s="40"/>
      <c r="X104" s="40"/>
      <c r="Y104" s="40"/>
      <c r="Z104" s="40"/>
      <c r="AA104" s="40"/>
      <c r="AB104" s="40"/>
      <c r="AC104" s="40"/>
      <c r="AD104" s="40"/>
      <c r="AE104" s="40"/>
      <c r="AR104" s="231" t="s">
        <v>154</v>
      </c>
      <c r="AT104" s="231" t="s">
        <v>149</v>
      </c>
      <c r="AU104" s="231" t="s">
        <v>80</v>
      </c>
      <c r="AY104" s="19" t="s">
        <v>147</v>
      </c>
      <c r="BE104" s="232">
        <f>IF(N104="základní",J104,0)</f>
        <v>0</v>
      </c>
      <c r="BF104" s="232">
        <f>IF(N104="snížená",J104,0)</f>
        <v>0</v>
      </c>
      <c r="BG104" s="232">
        <f>IF(N104="zákl. přenesená",J104,0)</f>
        <v>0</v>
      </c>
      <c r="BH104" s="232">
        <f>IF(N104="sníž. přenesená",J104,0)</f>
        <v>0</v>
      </c>
      <c r="BI104" s="232">
        <f>IF(N104="nulová",J104,0)</f>
        <v>0</v>
      </c>
      <c r="BJ104" s="19" t="s">
        <v>80</v>
      </c>
      <c r="BK104" s="232">
        <f>ROUND(I104*H104,2)</f>
        <v>0</v>
      </c>
      <c r="BL104" s="19" t="s">
        <v>154</v>
      </c>
      <c r="BM104" s="231" t="s">
        <v>337</v>
      </c>
    </row>
    <row r="105" s="2" customFormat="1" ht="16.5" customHeight="1">
      <c r="A105" s="40"/>
      <c r="B105" s="41"/>
      <c r="C105" s="220" t="s">
        <v>72</v>
      </c>
      <c r="D105" s="220" t="s">
        <v>149</v>
      </c>
      <c r="E105" s="221" t="s">
        <v>909</v>
      </c>
      <c r="F105" s="222" t="s">
        <v>910</v>
      </c>
      <c r="G105" s="223" t="s">
        <v>892</v>
      </c>
      <c r="H105" s="224">
        <v>1</v>
      </c>
      <c r="I105" s="225"/>
      <c r="J105" s="226">
        <f>ROUND(I105*H105,2)</f>
        <v>0</v>
      </c>
      <c r="K105" s="222" t="s">
        <v>19</v>
      </c>
      <c r="L105" s="46"/>
      <c r="M105" s="227" t="s">
        <v>19</v>
      </c>
      <c r="N105" s="228" t="s">
        <v>43</v>
      </c>
      <c r="O105" s="86"/>
      <c r="P105" s="229">
        <f>O105*H105</f>
        <v>0</v>
      </c>
      <c r="Q105" s="229">
        <v>0</v>
      </c>
      <c r="R105" s="229">
        <f>Q105*H105</f>
        <v>0</v>
      </c>
      <c r="S105" s="229">
        <v>0</v>
      </c>
      <c r="T105" s="230">
        <f>S105*H105</f>
        <v>0</v>
      </c>
      <c r="U105" s="40"/>
      <c r="V105" s="40"/>
      <c r="W105" s="40"/>
      <c r="X105" s="40"/>
      <c r="Y105" s="40"/>
      <c r="Z105" s="40"/>
      <c r="AA105" s="40"/>
      <c r="AB105" s="40"/>
      <c r="AC105" s="40"/>
      <c r="AD105" s="40"/>
      <c r="AE105" s="40"/>
      <c r="AR105" s="231" t="s">
        <v>154</v>
      </c>
      <c r="AT105" s="231" t="s">
        <v>149</v>
      </c>
      <c r="AU105" s="231" t="s">
        <v>80</v>
      </c>
      <c r="AY105" s="19" t="s">
        <v>147</v>
      </c>
      <c r="BE105" s="232">
        <f>IF(N105="základní",J105,0)</f>
        <v>0</v>
      </c>
      <c r="BF105" s="232">
        <f>IF(N105="snížená",J105,0)</f>
        <v>0</v>
      </c>
      <c r="BG105" s="232">
        <f>IF(N105="zákl. přenesená",J105,0)</f>
        <v>0</v>
      </c>
      <c r="BH105" s="232">
        <f>IF(N105="sníž. přenesená",J105,0)</f>
        <v>0</v>
      </c>
      <c r="BI105" s="232">
        <f>IF(N105="nulová",J105,0)</f>
        <v>0</v>
      </c>
      <c r="BJ105" s="19" t="s">
        <v>80</v>
      </c>
      <c r="BK105" s="232">
        <f>ROUND(I105*H105,2)</f>
        <v>0</v>
      </c>
      <c r="BL105" s="19" t="s">
        <v>154</v>
      </c>
      <c r="BM105" s="231" t="s">
        <v>347</v>
      </c>
    </row>
    <row r="106" s="2" customFormat="1" ht="16.5" customHeight="1">
      <c r="A106" s="40"/>
      <c r="B106" s="41"/>
      <c r="C106" s="220" t="s">
        <v>72</v>
      </c>
      <c r="D106" s="220" t="s">
        <v>149</v>
      </c>
      <c r="E106" s="221" t="s">
        <v>955</v>
      </c>
      <c r="F106" s="222" t="s">
        <v>912</v>
      </c>
      <c r="G106" s="223" t="s">
        <v>892</v>
      </c>
      <c r="H106" s="224">
        <v>1</v>
      </c>
      <c r="I106" s="225"/>
      <c r="J106" s="226">
        <f>ROUND(I106*H106,2)</f>
        <v>0</v>
      </c>
      <c r="K106" s="222" t="s">
        <v>19</v>
      </c>
      <c r="L106" s="46"/>
      <c r="M106" s="227" t="s">
        <v>19</v>
      </c>
      <c r="N106" s="228" t="s">
        <v>43</v>
      </c>
      <c r="O106" s="86"/>
      <c r="P106" s="229">
        <f>O106*H106</f>
        <v>0</v>
      </c>
      <c r="Q106" s="229">
        <v>0</v>
      </c>
      <c r="R106" s="229">
        <f>Q106*H106</f>
        <v>0</v>
      </c>
      <c r="S106" s="229">
        <v>0</v>
      </c>
      <c r="T106" s="230">
        <f>S106*H106</f>
        <v>0</v>
      </c>
      <c r="U106" s="40"/>
      <c r="V106" s="40"/>
      <c r="W106" s="40"/>
      <c r="X106" s="40"/>
      <c r="Y106" s="40"/>
      <c r="Z106" s="40"/>
      <c r="AA106" s="40"/>
      <c r="AB106" s="40"/>
      <c r="AC106" s="40"/>
      <c r="AD106" s="40"/>
      <c r="AE106" s="40"/>
      <c r="AR106" s="231" t="s">
        <v>154</v>
      </c>
      <c r="AT106" s="231" t="s">
        <v>149</v>
      </c>
      <c r="AU106" s="231" t="s">
        <v>80</v>
      </c>
      <c r="AY106" s="19" t="s">
        <v>147</v>
      </c>
      <c r="BE106" s="232">
        <f>IF(N106="základní",J106,0)</f>
        <v>0</v>
      </c>
      <c r="BF106" s="232">
        <f>IF(N106="snížená",J106,0)</f>
        <v>0</v>
      </c>
      <c r="BG106" s="232">
        <f>IF(N106="zákl. přenesená",J106,0)</f>
        <v>0</v>
      </c>
      <c r="BH106" s="232">
        <f>IF(N106="sníž. přenesená",J106,0)</f>
        <v>0</v>
      </c>
      <c r="BI106" s="232">
        <f>IF(N106="nulová",J106,0)</f>
        <v>0</v>
      </c>
      <c r="BJ106" s="19" t="s">
        <v>80</v>
      </c>
      <c r="BK106" s="232">
        <f>ROUND(I106*H106,2)</f>
        <v>0</v>
      </c>
      <c r="BL106" s="19" t="s">
        <v>154</v>
      </c>
      <c r="BM106" s="231" t="s">
        <v>358</v>
      </c>
    </row>
    <row r="107" s="2" customFormat="1" ht="16.5" customHeight="1">
      <c r="A107" s="40"/>
      <c r="B107" s="41"/>
      <c r="C107" s="220" t="s">
        <v>72</v>
      </c>
      <c r="D107" s="220" t="s">
        <v>149</v>
      </c>
      <c r="E107" s="221" t="s">
        <v>913</v>
      </c>
      <c r="F107" s="222" t="s">
        <v>914</v>
      </c>
      <c r="G107" s="223" t="s">
        <v>892</v>
      </c>
      <c r="H107" s="224">
        <v>1</v>
      </c>
      <c r="I107" s="225"/>
      <c r="J107" s="226">
        <f>ROUND(I107*H107,2)</f>
        <v>0</v>
      </c>
      <c r="K107" s="222" t="s">
        <v>19</v>
      </c>
      <c r="L107" s="46"/>
      <c r="M107" s="298" t="s">
        <v>19</v>
      </c>
      <c r="N107" s="299" t="s">
        <v>43</v>
      </c>
      <c r="O107" s="295"/>
      <c r="P107" s="300">
        <f>O107*H107</f>
        <v>0</v>
      </c>
      <c r="Q107" s="300">
        <v>0</v>
      </c>
      <c r="R107" s="300">
        <f>Q107*H107</f>
        <v>0</v>
      </c>
      <c r="S107" s="300">
        <v>0</v>
      </c>
      <c r="T107" s="301">
        <f>S107*H107</f>
        <v>0</v>
      </c>
      <c r="U107" s="40"/>
      <c r="V107" s="40"/>
      <c r="W107" s="40"/>
      <c r="X107" s="40"/>
      <c r="Y107" s="40"/>
      <c r="Z107" s="40"/>
      <c r="AA107" s="40"/>
      <c r="AB107" s="40"/>
      <c r="AC107" s="40"/>
      <c r="AD107" s="40"/>
      <c r="AE107" s="40"/>
      <c r="AR107" s="231" t="s">
        <v>154</v>
      </c>
      <c r="AT107" s="231" t="s">
        <v>149</v>
      </c>
      <c r="AU107" s="231" t="s">
        <v>80</v>
      </c>
      <c r="AY107" s="19" t="s">
        <v>147</v>
      </c>
      <c r="BE107" s="232">
        <f>IF(N107="základní",J107,0)</f>
        <v>0</v>
      </c>
      <c r="BF107" s="232">
        <f>IF(N107="snížená",J107,0)</f>
        <v>0</v>
      </c>
      <c r="BG107" s="232">
        <f>IF(N107="zákl. přenesená",J107,0)</f>
        <v>0</v>
      </c>
      <c r="BH107" s="232">
        <f>IF(N107="sníž. přenesená",J107,0)</f>
        <v>0</v>
      </c>
      <c r="BI107" s="232">
        <f>IF(N107="nulová",J107,0)</f>
        <v>0</v>
      </c>
      <c r="BJ107" s="19" t="s">
        <v>80</v>
      </c>
      <c r="BK107" s="232">
        <f>ROUND(I107*H107,2)</f>
        <v>0</v>
      </c>
      <c r="BL107" s="19" t="s">
        <v>154</v>
      </c>
      <c r="BM107" s="231" t="s">
        <v>368</v>
      </c>
    </row>
    <row r="108" s="2" customFormat="1" ht="6.96" customHeight="1">
      <c r="A108" s="40"/>
      <c r="B108" s="61"/>
      <c r="C108" s="62"/>
      <c r="D108" s="62"/>
      <c r="E108" s="62"/>
      <c r="F108" s="62"/>
      <c r="G108" s="62"/>
      <c r="H108" s="62"/>
      <c r="I108" s="168"/>
      <c r="J108" s="62"/>
      <c r="K108" s="62"/>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0j9WRRlJP172zM1gJNWwqMYPuOJ6FhLoItoeBoGMVf+Hzh7OIUS6NbcynjdFw17oxR5nxZbLPow+26JDo+tU9Q==" hashValue="GoawJ7XMPaTK6b+1x1WzMGg/I8miSg78NvvYW01SOzt4ZmzTffFZrtZ5nQFnQLn/0rLwORzrcxghyHc+fecq3A=="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96</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956</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ROUND(J82,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ROUND((SUM(BE82:BE119)),  2)</f>
        <v>0</v>
      </c>
      <c r="G33" s="40"/>
      <c r="H33" s="40"/>
      <c r="I33" s="157">
        <v>0.20999999999999999</v>
      </c>
      <c r="J33" s="156">
        <f>ROUND(((SUM(BE82:BE119))*I33),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ROUND((SUM(BF82:BF119)),  2)</f>
        <v>0</v>
      </c>
      <c r="G34" s="40"/>
      <c r="H34" s="40"/>
      <c r="I34" s="157">
        <v>0.14999999999999999</v>
      </c>
      <c r="J34" s="156">
        <f>ROUND(((SUM(BF82:BF119))*I34),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ROUND((SUM(BG82:BG119)),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ROUND((SUM(BH82:BH119)),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ROUND((SUM(BI82:BI119)),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23 - Vodovod</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J82</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957</v>
      </c>
      <c r="E60" s="181"/>
      <c r="F60" s="181"/>
      <c r="G60" s="181"/>
      <c r="H60" s="181"/>
      <c r="I60" s="182"/>
      <c r="J60" s="183">
        <f>J83</f>
        <v>0</v>
      </c>
      <c r="K60" s="179"/>
      <c r="L60" s="184"/>
      <c r="S60" s="9"/>
      <c r="T60" s="9"/>
      <c r="U60" s="9"/>
      <c r="V60" s="9"/>
      <c r="W60" s="9"/>
      <c r="X60" s="9"/>
      <c r="Y60" s="9"/>
      <c r="Z60" s="9"/>
      <c r="AA60" s="9"/>
      <c r="AB60" s="9"/>
      <c r="AC60" s="9"/>
      <c r="AD60" s="9"/>
      <c r="AE60" s="9"/>
    </row>
    <row r="61" s="9" customFormat="1" ht="24.96" customHeight="1">
      <c r="A61" s="9"/>
      <c r="B61" s="178"/>
      <c r="C61" s="179"/>
      <c r="D61" s="180" t="s">
        <v>917</v>
      </c>
      <c r="E61" s="181"/>
      <c r="F61" s="181"/>
      <c r="G61" s="181"/>
      <c r="H61" s="181"/>
      <c r="I61" s="182"/>
      <c r="J61" s="183">
        <f>J104</f>
        <v>0</v>
      </c>
      <c r="K61" s="179"/>
      <c r="L61" s="184"/>
      <c r="S61" s="9"/>
      <c r="T61" s="9"/>
      <c r="U61" s="9"/>
      <c r="V61" s="9"/>
      <c r="W61" s="9"/>
      <c r="X61" s="9"/>
      <c r="Y61" s="9"/>
      <c r="Z61" s="9"/>
      <c r="AA61" s="9"/>
      <c r="AB61" s="9"/>
      <c r="AC61" s="9"/>
      <c r="AD61" s="9"/>
      <c r="AE61" s="9"/>
    </row>
    <row r="62" s="9" customFormat="1" ht="24.96" customHeight="1">
      <c r="A62" s="9"/>
      <c r="B62" s="178"/>
      <c r="C62" s="179"/>
      <c r="D62" s="180" t="s">
        <v>958</v>
      </c>
      <c r="E62" s="181"/>
      <c r="F62" s="181"/>
      <c r="G62" s="181"/>
      <c r="H62" s="181"/>
      <c r="I62" s="182"/>
      <c r="J62" s="183">
        <f>J111</f>
        <v>0</v>
      </c>
      <c r="K62" s="179"/>
      <c r="L62" s="184"/>
      <c r="S62" s="9"/>
      <c r="T62" s="9"/>
      <c r="U62" s="9"/>
      <c r="V62" s="9"/>
      <c r="W62" s="9"/>
      <c r="X62" s="9"/>
      <c r="Y62" s="9"/>
      <c r="Z62" s="9"/>
      <c r="AA62" s="9"/>
      <c r="AB62" s="9"/>
      <c r="AC62" s="9"/>
      <c r="AD62" s="9"/>
      <c r="AE62" s="9"/>
    </row>
    <row r="63" s="2" customFormat="1" ht="21.84" customHeight="1">
      <c r="A63" s="40"/>
      <c r="B63" s="41"/>
      <c r="C63" s="42"/>
      <c r="D63" s="42"/>
      <c r="E63" s="42"/>
      <c r="F63" s="42"/>
      <c r="G63" s="42"/>
      <c r="H63" s="42"/>
      <c r="I63" s="138"/>
      <c r="J63" s="42"/>
      <c r="K63" s="42"/>
      <c r="L63" s="139"/>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68"/>
      <c r="J64" s="62"/>
      <c r="K64" s="62"/>
      <c r="L64" s="139"/>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71"/>
      <c r="J68" s="64"/>
      <c r="K68" s="64"/>
      <c r="L68" s="139"/>
      <c r="S68" s="40"/>
      <c r="T68" s="40"/>
      <c r="U68" s="40"/>
      <c r="V68" s="40"/>
      <c r="W68" s="40"/>
      <c r="X68" s="40"/>
      <c r="Y68" s="40"/>
      <c r="Z68" s="40"/>
      <c r="AA68" s="40"/>
      <c r="AB68" s="40"/>
      <c r="AC68" s="40"/>
      <c r="AD68" s="40"/>
      <c r="AE68" s="40"/>
    </row>
    <row r="69" s="2" customFormat="1" ht="24.96" customHeight="1">
      <c r="A69" s="40"/>
      <c r="B69" s="41"/>
      <c r="C69" s="25" t="s">
        <v>132</v>
      </c>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6.5" customHeight="1">
      <c r="A72" s="40"/>
      <c r="B72" s="41"/>
      <c r="C72" s="42"/>
      <c r="D72" s="42"/>
      <c r="E72" s="172" t="str">
        <f>E7</f>
        <v>Stavební úpravy MŠ Sendražice</v>
      </c>
      <c r="F72" s="34"/>
      <c r="G72" s="34"/>
      <c r="H72" s="34"/>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108</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71" t="str">
        <f>E9</f>
        <v>23 - Vodovod</v>
      </c>
      <c r="F74" s="42"/>
      <c r="G74" s="42"/>
      <c r="H74" s="42"/>
      <c r="I74" s="138"/>
      <c r="J74" s="42"/>
      <c r="K74" s="42"/>
      <c r="L74" s="13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parc. č. st 600</v>
      </c>
      <c r="G76" s="42"/>
      <c r="H76" s="42"/>
      <c r="I76" s="142" t="s">
        <v>23</v>
      </c>
      <c r="J76" s="74" t="str">
        <f>IF(J12="","",J12)</f>
        <v>12. 5. 2020</v>
      </c>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Město Kolín</v>
      </c>
      <c r="G78" s="42"/>
      <c r="H78" s="42"/>
      <c r="I78" s="142" t="s">
        <v>31</v>
      </c>
      <c r="J78" s="38" t="str">
        <f>E21</f>
        <v>Revitali s.r.o.</v>
      </c>
      <c r="K78" s="42"/>
      <c r="L78" s="139"/>
      <c r="S78" s="40"/>
      <c r="T78" s="40"/>
      <c r="U78" s="40"/>
      <c r="V78" s="40"/>
      <c r="W78" s="40"/>
      <c r="X78" s="40"/>
      <c r="Y78" s="40"/>
      <c r="Z78" s="40"/>
      <c r="AA78" s="40"/>
      <c r="AB78" s="40"/>
      <c r="AC78" s="40"/>
      <c r="AD78" s="40"/>
      <c r="AE78" s="40"/>
    </row>
    <row r="79" s="2" customFormat="1" ht="15.15" customHeight="1">
      <c r="A79" s="40"/>
      <c r="B79" s="41"/>
      <c r="C79" s="34" t="s">
        <v>29</v>
      </c>
      <c r="D79" s="42"/>
      <c r="E79" s="42"/>
      <c r="F79" s="29" t="str">
        <f>IF(E18="","",E18)</f>
        <v>Vyplň údaj</v>
      </c>
      <c r="G79" s="42"/>
      <c r="H79" s="42"/>
      <c r="I79" s="142" t="s">
        <v>34</v>
      </c>
      <c r="J79" s="38" t="str">
        <f>E24</f>
        <v xml:space="preserve"> </v>
      </c>
      <c r="K79" s="42"/>
      <c r="L79" s="139"/>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38"/>
      <c r="J80" s="42"/>
      <c r="K80" s="42"/>
      <c r="L80" s="139"/>
      <c r="S80" s="40"/>
      <c r="T80" s="40"/>
      <c r="U80" s="40"/>
      <c r="V80" s="40"/>
      <c r="W80" s="40"/>
      <c r="X80" s="40"/>
      <c r="Y80" s="40"/>
      <c r="Z80" s="40"/>
      <c r="AA80" s="40"/>
      <c r="AB80" s="40"/>
      <c r="AC80" s="40"/>
      <c r="AD80" s="40"/>
      <c r="AE80" s="40"/>
    </row>
    <row r="81" s="11" customFormat="1" ht="29.28" customHeight="1">
      <c r="A81" s="192"/>
      <c r="B81" s="193"/>
      <c r="C81" s="194" t="s">
        <v>133</v>
      </c>
      <c r="D81" s="195" t="s">
        <v>57</v>
      </c>
      <c r="E81" s="195" t="s">
        <v>53</v>
      </c>
      <c r="F81" s="195" t="s">
        <v>54</v>
      </c>
      <c r="G81" s="195" t="s">
        <v>134</v>
      </c>
      <c r="H81" s="195" t="s">
        <v>135</v>
      </c>
      <c r="I81" s="196" t="s">
        <v>136</v>
      </c>
      <c r="J81" s="195" t="s">
        <v>112</v>
      </c>
      <c r="K81" s="197" t="s">
        <v>137</v>
      </c>
      <c r="L81" s="198"/>
      <c r="M81" s="94" t="s">
        <v>19</v>
      </c>
      <c r="N81" s="95" t="s">
        <v>42</v>
      </c>
      <c r="O81" s="95" t="s">
        <v>138</v>
      </c>
      <c r="P81" s="95" t="s">
        <v>139</v>
      </c>
      <c r="Q81" s="95" t="s">
        <v>140</v>
      </c>
      <c r="R81" s="95" t="s">
        <v>141</v>
      </c>
      <c r="S81" s="95" t="s">
        <v>142</v>
      </c>
      <c r="T81" s="96" t="s">
        <v>143</v>
      </c>
      <c r="U81" s="192"/>
      <c r="V81" s="192"/>
      <c r="W81" s="192"/>
      <c r="X81" s="192"/>
      <c r="Y81" s="192"/>
      <c r="Z81" s="192"/>
      <c r="AA81" s="192"/>
      <c r="AB81" s="192"/>
      <c r="AC81" s="192"/>
      <c r="AD81" s="192"/>
      <c r="AE81" s="192"/>
    </row>
    <row r="82" s="2" customFormat="1" ht="22.8" customHeight="1">
      <c r="A82" s="40"/>
      <c r="B82" s="41"/>
      <c r="C82" s="101" t="s">
        <v>144</v>
      </c>
      <c r="D82" s="42"/>
      <c r="E82" s="42"/>
      <c r="F82" s="42"/>
      <c r="G82" s="42"/>
      <c r="H82" s="42"/>
      <c r="I82" s="138"/>
      <c r="J82" s="199">
        <f>BK82</f>
        <v>0</v>
      </c>
      <c r="K82" s="42"/>
      <c r="L82" s="46"/>
      <c r="M82" s="97"/>
      <c r="N82" s="200"/>
      <c r="O82" s="98"/>
      <c r="P82" s="201">
        <f>P83+P104+P111</f>
        <v>0</v>
      </c>
      <c r="Q82" s="98"/>
      <c r="R82" s="201">
        <f>R83+R104+R111</f>
        <v>0</v>
      </c>
      <c r="S82" s="98"/>
      <c r="T82" s="202">
        <f>T83+T104+T111</f>
        <v>0</v>
      </c>
      <c r="U82" s="40"/>
      <c r="V82" s="40"/>
      <c r="W82" s="40"/>
      <c r="X82" s="40"/>
      <c r="Y82" s="40"/>
      <c r="Z82" s="40"/>
      <c r="AA82" s="40"/>
      <c r="AB82" s="40"/>
      <c r="AC82" s="40"/>
      <c r="AD82" s="40"/>
      <c r="AE82" s="40"/>
      <c r="AT82" s="19" t="s">
        <v>71</v>
      </c>
      <c r="AU82" s="19" t="s">
        <v>113</v>
      </c>
      <c r="BK82" s="203">
        <f>BK83+BK104+BK111</f>
        <v>0</v>
      </c>
    </row>
    <row r="83" s="12" customFormat="1" ht="25.92" customHeight="1">
      <c r="A83" s="12"/>
      <c r="B83" s="204"/>
      <c r="C83" s="205"/>
      <c r="D83" s="206" t="s">
        <v>71</v>
      </c>
      <c r="E83" s="207" t="s">
        <v>825</v>
      </c>
      <c r="F83" s="207" t="s">
        <v>959</v>
      </c>
      <c r="G83" s="205"/>
      <c r="H83" s="205"/>
      <c r="I83" s="208"/>
      <c r="J83" s="209">
        <f>BK83</f>
        <v>0</v>
      </c>
      <c r="K83" s="205"/>
      <c r="L83" s="210"/>
      <c r="M83" s="211"/>
      <c r="N83" s="212"/>
      <c r="O83" s="212"/>
      <c r="P83" s="213">
        <f>SUM(P84:P103)</f>
        <v>0</v>
      </c>
      <c r="Q83" s="212"/>
      <c r="R83" s="213">
        <f>SUM(R84:R103)</f>
        <v>0</v>
      </c>
      <c r="S83" s="212"/>
      <c r="T83" s="214">
        <f>SUM(T84:T103)</f>
        <v>0</v>
      </c>
      <c r="U83" s="12"/>
      <c r="V83" s="12"/>
      <c r="W83" s="12"/>
      <c r="X83" s="12"/>
      <c r="Y83" s="12"/>
      <c r="Z83" s="12"/>
      <c r="AA83" s="12"/>
      <c r="AB83" s="12"/>
      <c r="AC83" s="12"/>
      <c r="AD83" s="12"/>
      <c r="AE83" s="12"/>
      <c r="AR83" s="215" t="s">
        <v>80</v>
      </c>
      <c r="AT83" s="216" t="s">
        <v>71</v>
      </c>
      <c r="AU83" s="216" t="s">
        <v>72</v>
      </c>
      <c r="AY83" s="215" t="s">
        <v>147</v>
      </c>
      <c r="BK83" s="217">
        <f>SUM(BK84:BK103)</f>
        <v>0</v>
      </c>
    </row>
    <row r="84" s="2" customFormat="1" ht="16.5" customHeight="1">
      <c r="A84" s="40"/>
      <c r="B84" s="41"/>
      <c r="C84" s="220" t="s">
        <v>72</v>
      </c>
      <c r="D84" s="220" t="s">
        <v>149</v>
      </c>
      <c r="E84" s="221" t="s">
        <v>960</v>
      </c>
      <c r="F84" s="222" t="s">
        <v>837</v>
      </c>
      <c r="G84" s="223" t="s">
        <v>829</v>
      </c>
      <c r="H84" s="224">
        <v>2</v>
      </c>
      <c r="I84" s="225"/>
      <c r="J84" s="226">
        <f>ROUND(I84*H84,2)</f>
        <v>0</v>
      </c>
      <c r="K84" s="222" t="s">
        <v>19</v>
      </c>
      <c r="L84" s="46"/>
      <c r="M84" s="227" t="s">
        <v>19</v>
      </c>
      <c r="N84" s="228" t="s">
        <v>43</v>
      </c>
      <c r="O84" s="86"/>
      <c r="P84" s="229">
        <f>O84*H84</f>
        <v>0</v>
      </c>
      <c r="Q84" s="229">
        <v>0</v>
      </c>
      <c r="R84" s="229">
        <f>Q84*H84</f>
        <v>0</v>
      </c>
      <c r="S84" s="229">
        <v>0</v>
      </c>
      <c r="T84" s="230">
        <f>S84*H84</f>
        <v>0</v>
      </c>
      <c r="U84" s="40"/>
      <c r="V84" s="40"/>
      <c r="W84" s="40"/>
      <c r="X84" s="40"/>
      <c r="Y84" s="40"/>
      <c r="Z84" s="40"/>
      <c r="AA84" s="40"/>
      <c r="AB84" s="40"/>
      <c r="AC84" s="40"/>
      <c r="AD84" s="40"/>
      <c r="AE84" s="40"/>
      <c r="AR84" s="231" t="s">
        <v>154</v>
      </c>
      <c r="AT84" s="231" t="s">
        <v>149</v>
      </c>
      <c r="AU84" s="231" t="s">
        <v>80</v>
      </c>
      <c r="AY84" s="19" t="s">
        <v>147</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154</v>
      </c>
      <c r="BM84" s="231" t="s">
        <v>82</v>
      </c>
    </row>
    <row r="85" s="2" customFormat="1" ht="16.5" customHeight="1">
      <c r="A85" s="40"/>
      <c r="B85" s="41"/>
      <c r="C85" s="220" t="s">
        <v>72</v>
      </c>
      <c r="D85" s="220" t="s">
        <v>149</v>
      </c>
      <c r="E85" s="221" t="s">
        <v>832</v>
      </c>
      <c r="F85" s="222" t="s">
        <v>833</v>
      </c>
      <c r="G85" s="223" t="s">
        <v>829</v>
      </c>
      <c r="H85" s="224">
        <v>4</v>
      </c>
      <c r="I85" s="225"/>
      <c r="J85" s="226">
        <f>ROUND(I85*H85,2)</f>
        <v>0</v>
      </c>
      <c r="K85" s="222" t="s">
        <v>19</v>
      </c>
      <c r="L85" s="46"/>
      <c r="M85" s="227" t="s">
        <v>19</v>
      </c>
      <c r="N85" s="228" t="s">
        <v>43</v>
      </c>
      <c r="O85" s="86"/>
      <c r="P85" s="229">
        <f>O85*H85</f>
        <v>0</v>
      </c>
      <c r="Q85" s="229">
        <v>0</v>
      </c>
      <c r="R85" s="229">
        <f>Q85*H85</f>
        <v>0</v>
      </c>
      <c r="S85" s="229">
        <v>0</v>
      </c>
      <c r="T85" s="230">
        <f>S85*H85</f>
        <v>0</v>
      </c>
      <c r="U85" s="40"/>
      <c r="V85" s="40"/>
      <c r="W85" s="40"/>
      <c r="X85" s="40"/>
      <c r="Y85" s="40"/>
      <c r="Z85" s="40"/>
      <c r="AA85" s="40"/>
      <c r="AB85" s="40"/>
      <c r="AC85" s="40"/>
      <c r="AD85" s="40"/>
      <c r="AE85" s="40"/>
      <c r="AR85" s="231" t="s">
        <v>154</v>
      </c>
      <c r="AT85" s="231" t="s">
        <v>149</v>
      </c>
      <c r="AU85" s="231" t="s">
        <v>80</v>
      </c>
      <c r="AY85" s="19" t="s">
        <v>147</v>
      </c>
      <c r="BE85" s="232">
        <f>IF(N85="základní",J85,0)</f>
        <v>0</v>
      </c>
      <c r="BF85" s="232">
        <f>IF(N85="snížená",J85,0)</f>
        <v>0</v>
      </c>
      <c r="BG85" s="232">
        <f>IF(N85="zákl. přenesená",J85,0)</f>
        <v>0</v>
      </c>
      <c r="BH85" s="232">
        <f>IF(N85="sníž. přenesená",J85,0)</f>
        <v>0</v>
      </c>
      <c r="BI85" s="232">
        <f>IF(N85="nulová",J85,0)</f>
        <v>0</v>
      </c>
      <c r="BJ85" s="19" t="s">
        <v>80</v>
      </c>
      <c r="BK85" s="232">
        <f>ROUND(I85*H85,2)</f>
        <v>0</v>
      </c>
      <c r="BL85" s="19" t="s">
        <v>154</v>
      </c>
      <c r="BM85" s="231" t="s">
        <v>154</v>
      </c>
    </row>
    <row r="86" s="2" customFormat="1" ht="16.5" customHeight="1">
      <c r="A86" s="40"/>
      <c r="B86" s="41"/>
      <c r="C86" s="220" t="s">
        <v>72</v>
      </c>
      <c r="D86" s="220" t="s">
        <v>149</v>
      </c>
      <c r="E86" s="221" t="s">
        <v>961</v>
      </c>
      <c r="F86" s="222" t="s">
        <v>962</v>
      </c>
      <c r="G86" s="223" t="s">
        <v>829</v>
      </c>
      <c r="H86" s="224">
        <v>1</v>
      </c>
      <c r="I86" s="225"/>
      <c r="J86" s="226">
        <f>ROUND(I86*H86,2)</f>
        <v>0</v>
      </c>
      <c r="K86" s="222" t="s">
        <v>19</v>
      </c>
      <c r="L86" s="46"/>
      <c r="M86" s="227" t="s">
        <v>19</v>
      </c>
      <c r="N86" s="228" t="s">
        <v>43</v>
      </c>
      <c r="O86" s="86"/>
      <c r="P86" s="229">
        <f>O86*H86</f>
        <v>0</v>
      </c>
      <c r="Q86" s="229">
        <v>0</v>
      </c>
      <c r="R86" s="229">
        <f>Q86*H86</f>
        <v>0</v>
      </c>
      <c r="S86" s="229">
        <v>0</v>
      </c>
      <c r="T86" s="230">
        <f>S86*H86</f>
        <v>0</v>
      </c>
      <c r="U86" s="40"/>
      <c r="V86" s="40"/>
      <c r="W86" s="40"/>
      <c r="X86" s="40"/>
      <c r="Y86" s="40"/>
      <c r="Z86" s="40"/>
      <c r="AA86" s="40"/>
      <c r="AB86" s="40"/>
      <c r="AC86" s="40"/>
      <c r="AD86" s="40"/>
      <c r="AE86" s="40"/>
      <c r="AR86" s="231" t="s">
        <v>154</v>
      </c>
      <c r="AT86" s="231" t="s">
        <v>149</v>
      </c>
      <c r="AU86" s="231" t="s">
        <v>80</v>
      </c>
      <c r="AY86" s="19" t="s">
        <v>147</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154</v>
      </c>
      <c r="BM86" s="231" t="s">
        <v>192</v>
      </c>
    </row>
    <row r="87" s="2" customFormat="1" ht="16.5" customHeight="1">
      <c r="A87" s="40"/>
      <c r="B87" s="41"/>
      <c r="C87" s="220" t="s">
        <v>72</v>
      </c>
      <c r="D87" s="220" t="s">
        <v>149</v>
      </c>
      <c r="E87" s="221" t="s">
        <v>830</v>
      </c>
      <c r="F87" s="222" t="s">
        <v>831</v>
      </c>
      <c r="G87" s="223" t="s">
        <v>829</v>
      </c>
      <c r="H87" s="224">
        <v>8</v>
      </c>
      <c r="I87" s="225"/>
      <c r="J87" s="226">
        <f>ROUND(I87*H87,2)</f>
        <v>0</v>
      </c>
      <c r="K87" s="222" t="s">
        <v>19</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154</v>
      </c>
      <c r="AT87" s="231" t="s">
        <v>149</v>
      </c>
      <c r="AU87" s="231" t="s">
        <v>80</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154</v>
      </c>
      <c r="BM87" s="231" t="s">
        <v>206</v>
      </c>
    </row>
    <row r="88" s="2" customFormat="1" ht="16.5" customHeight="1">
      <c r="A88" s="40"/>
      <c r="B88" s="41"/>
      <c r="C88" s="220" t="s">
        <v>72</v>
      </c>
      <c r="D88" s="220" t="s">
        <v>149</v>
      </c>
      <c r="E88" s="221" t="s">
        <v>963</v>
      </c>
      <c r="F88" s="222" t="s">
        <v>964</v>
      </c>
      <c r="G88" s="223" t="s">
        <v>829</v>
      </c>
      <c r="H88" s="224">
        <v>1</v>
      </c>
      <c r="I88" s="225"/>
      <c r="J88" s="226">
        <f>ROUND(I88*H88,2)</f>
        <v>0</v>
      </c>
      <c r="K88" s="222" t="s">
        <v>19</v>
      </c>
      <c r="L88" s="46"/>
      <c r="M88" s="227" t="s">
        <v>19</v>
      </c>
      <c r="N88" s="228" t="s">
        <v>43</v>
      </c>
      <c r="O88" s="86"/>
      <c r="P88" s="229">
        <f>O88*H88</f>
        <v>0</v>
      </c>
      <c r="Q88" s="229">
        <v>0</v>
      </c>
      <c r="R88" s="229">
        <f>Q88*H88</f>
        <v>0</v>
      </c>
      <c r="S88" s="229">
        <v>0</v>
      </c>
      <c r="T88" s="230">
        <f>S88*H88</f>
        <v>0</v>
      </c>
      <c r="U88" s="40"/>
      <c r="V88" s="40"/>
      <c r="W88" s="40"/>
      <c r="X88" s="40"/>
      <c r="Y88" s="40"/>
      <c r="Z88" s="40"/>
      <c r="AA88" s="40"/>
      <c r="AB88" s="40"/>
      <c r="AC88" s="40"/>
      <c r="AD88" s="40"/>
      <c r="AE88" s="40"/>
      <c r="AR88" s="231" t="s">
        <v>154</v>
      </c>
      <c r="AT88" s="231" t="s">
        <v>149</v>
      </c>
      <c r="AU88" s="231" t="s">
        <v>80</v>
      </c>
      <c r="AY88" s="19" t="s">
        <v>147</v>
      </c>
      <c r="BE88" s="232">
        <f>IF(N88="základní",J88,0)</f>
        <v>0</v>
      </c>
      <c r="BF88" s="232">
        <f>IF(N88="snížená",J88,0)</f>
        <v>0</v>
      </c>
      <c r="BG88" s="232">
        <f>IF(N88="zákl. přenesená",J88,0)</f>
        <v>0</v>
      </c>
      <c r="BH88" s="232">
        <f>IF(N88="sníž. přenesená",J88,0)</f>
        <v>0</v>
      </c>
      <c r="BI88" s="232">
        <f>IF(N88="nulová",J88,0)</f>
        <v>0</v>
      </c>
      <c r="BJ88" s="19" t="s">
        <v>80</v>
      </c>
      <c r="BK88" s="232">
        <f>ROUND(I88*H88,2)</f>
        <v>0</v>
      </c>
      <c r="BL88" s="19" t="s">
        <v>154</v>
      </c>
      <c r="BM88" s="231" t="s">
        <v>217</v>
      </c>
    </row>
    <row r="89" s="2" customFormat="1" ht="16.5" customHeight="1">
      <c r="A89" s="40"/>
      <c r="B89" s="41"/>
      <c r="C89" s="220" t="s">
        <v>72</v>
      </c>
      <c r="D89" s="220" t="s">
        <v>149</v>
      </c>
      <c r="E89" s="221" t="s">
        <v>965</v>
      </c>
      <c r="F89" s="222" t="s">
        <v>966</v>
      </c>
      <c r="G89" s="223" t="s">
        <v>829</v>
      </c>
      <c r="H89" s="224">
        <v>1</v>
      </c>
      <c r="I89" s="225"/>
      <c r="J89" s="226">
        <f>ROUND(I89*H89,2)</f>
        <v>0</v>
      </c>
      <c r="K89" s="222" t="s">
        <v>19</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154</v>
      </c>
      <c r="AT89" s="231" t="s">
        <v>149</v>
      </c>
      <c r="AU89" s="231" t="s">
        <v>80</v>
      </c>
      <c r="AY89" s="19" t="s">
        <v>147</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154</v>
      </c>
      <c r="BM89" s="231" t="s">
        <v>86</v>
      </c>
    </row>
    <row r="90" s="2" customFormat="1" ht="16.5" customHeight="1">
      <c r="A90" s="40"/>
      <c r="B90" s="41"/>
      <c r="C90" s="220" t="s">
        <v>72</v>
      </c>
      <c r="D90" s="220" t="s">
        <v>149</v>
      </c>
      <c r="E90" s="221" t="s">
        <v>967</v>
      </c>
      <c r="F90" s="222" t="s">
        <v>968</v>
      </c>
      <c r="G90" s="223" t="s">
        <v>829</v>
      </c>
      <c r="H90" s="224">
        <v>1</v>
      </c>
      <c r="I90" s="225"/>
      <c r="J90" s="226">
        <f>ROUND(I90*H90,2)</f>
        <v>0</v>
      </c>
      <c r="K90" s="222" t="s">
        <v>19</v>
      </c>
      <c r="L90" s="46"/>
      <c r="M90" s="227" t="s">
        <v>19</v>
      </c>
      <c r="N90" s="228" t="s">
        <v>43</v>
      </c>
      <c r="O90" s="86"/>
      <c r="P90" s="229">
        <f>O90*H90</f>
        <v>0</v>
      </c>
      <c r="Q90" s="229">
        <v>0</v>
      </c>
      <c r="R90" s="229">
        <f>Q90*H90</f>
        <v>0</v>
      </c>
      <c r="S90" s="229">
        <v>0</v>
      </c>
      <c r="T90" s="230">
        <f>S90*H90</f>
        <v>0</v>
      </c>
      <c r="U90" s="40"/>
      <c r="V90" s="40"/>
      <c r="W90" s="40"/>
      <c r="X90" s="40"/>
      <c r="Y90" s="40"/>
      <c r="Z90" s="40"/>
      <c r="AA90" s="40"/>
      <c r="AB90" s="40"/>
      <c r="AC90" s="40"/>
      <c r="AD90" s="40"/>
      <c r="AE90" s="40"/>
      <c r="AR90" s="231" t="s">
        <v>154</v>
      </c>
      <c r="AT90" s="231" t="s">
        <v>149</v>
      </c>
      <c r="AU90" s="231" t="s">
        <v>80</v>
      </c>
      <c r="AY90" s="19" t="s">
        <v>147</v>
      </c>
      <c r="BE90" s="232">
        <f>IF(N90="základní",J90,0)</f>
        <v>0</v>
      </c>
      <c r="BF90" s="232">
        <f>IF(N90="snížená",J90,0)</f>
        <v>0</v>
      </c>
      <c r="BG90" s="232">
        <f>IF(N90="zákl. přenesená",J90,0)</f>
        <v>0</v>
      </c>
      <c r="BH90" s="232">
        <f>IF(N90="sníž. přenesená",J90,0)</f>
        <v>0</v>
      </c>
      <c r="BI90" s="232">
        <f>IF(N90="nulová",J90,0)</f>
        <v>0</v>
      </c>
      <c r="BJ90" s="19" t="s">
        <v>80</v>
      </c>
      <c r="BK90" s="232">
        <f>ROUND(I90*H90,2)</f>
        <v>0</v>
      </c>
      <c r="BL90" s="19" t="s">
        <v>154</v>
      </c>
      <c r="BM90" s="231" t="s">
        <v>239</v>
      </c>
    </row>
    <row r="91" s="2" customFormat="1" ht="16.5" customHeight="1">
      <c r="A91" s="40"/>
      <c r="B91" s="41"/>
      <c r="C91" s="220" t="s">
        <v>72</v>
      </c>
      <c r="D91" s="220" t="s">
        <v>149</v>
      </c>
      <c r="E91" s="221" t="s">
        <v>969</v>
      </c>
      <c r="F91" s="222" t="s">
        <v>970</v>
      </c>
      <c r="G91" s="223" t="s">
        <v>829</v>
      </c>
      <c r="H91" s="224">
        <v>1</v>
      </c>
      <c r="I91" s="225"/>
      <c r="J91" s="226">
        <f>ROUND(I91*H91,2)</f>
        <v>0</v>
      </c>
      <c r="K91" s="222" t="s">
        <v>19</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154</v>
      </c>
      <c r="AT91" s="231" t="s">
        <v>149</v>
      </c>
      <c r="AU91" s="231" t="s">
        <v>80</v>
      </c>
      <c r="AY91" s="19" t="s">
        <v>147</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154</v>
      </c>
      <c r="BM91" s="231" t="s">
        <v>249</v>
      </c>
    </row>
    <row r="92" s="2" customFormat="1" ht="16.5" customHeight="1">
      <c r="A92" s="40"/>
      <c r="B92" s="41"/>
      <c r="C92" s="220" t="s">
        <v>72</v>
      </c>
      <c r="D92" s="220" t="s">
        <v>149</v>
      </c>
      <c r="E92" s="221" t="s">
        <v>971</v>
      </c>
      <c r="F92" s="222" t="s">
        <v>972</v>
      </c>
      <c r="G92" s="223" t="s">
        <v>258</v>
      </c>
      <c r="H92" s="224">
        <v>3</v>
      </c>
      <c r="I92" s="225"/>
      <c r="J92" s="226">
        <f>ROUND(I92*H92,2)</f>
        <v>0</v>
      </c>
      <c r="K92" s="222" t="s">
        <v>19</v>
      </c>
      <c r="L92" s="46"/>
      <c r="M92" s="227" t="s">
        <v>19</v>
      </c>
      <c r="N92" s="228" t="s">
        <v>43</v>
      </c>
      <c r="O92" s="86"/>
      <c r="P92" s="229">
        <f>O92*H92</f>
        <v>0</v>
      </c>
      <c r="Q92" s="229">
        <v>0</v>
      </c>
      <c r="R92" s="229">
        <f>Q92*H92</f>
        <v>0</v>
      </c>
      <c r="S92" s="229">
        <v>0</v>
      </c>
      <c r="T92" s="230">
        <f>S92*H92</f>
        <v>0</v>
      </c>
      <c r="U92" s="40"/>
      <c r="V92" s="40"/>
      <c r="W92" s="40"/>
      <c r="X92" s="40"/>
      <c r="Y92" s="40"/>
      <c r="Z92" s="40"/>
      <c r="AA92" s="40"/>
      <c r="AB92" s="40"/>
      <c r="AC92" s="40"/>
      <c r="AD92" s="40"/>
      <c r="AE92" s="40"/>
      <c r="AR92" s="231" t="s">
        <v>154</v>
      </c>
      <c r="AT92" s="231" t="s">
        <v>149</v>
      </c>
      <c r="AU92" s="231" t="s">
        <v>80</v>
      </c>
      <c r="AY92" s="19" t="s">
        <v>147</v>
      </c>
      <c r="BE92" s="232">
        <f>IF(N92="základní",J92,0)</f>
        <v>0</v>
      </c>
      <c r="BF92" s="232">
        <f>IF(N92="snížená",J92,0)</f>
        <v>0</v>
      </c>
      <c r="BG92" s="232">
        <f>IF(N92="zákl. přenesená",J92,0)</f>
        <v>0</v>
      </c>
      <c r="BH92" s="232">
        <f>IF(N92="sníž. přenesená",J92,0)</f>
        <v>0</v>
      </c>
      <c r="BI92" s="232">
        <f>IF(N92="nulová",J92,0)</f>
        <v>0</v>
      </c>
      <c r="BJ92" s="19" t="s">
        <v>80</v>
      </c>
      <c r="BK92" s="232">
        <f>ROUND(I92*H92,2)</f>
        <v>0</v>
      </c>
      <c r="BL92" s="19" t="s">
        <v>154</v>
      </c>
      <c r="BM92" s="231" t="s">
        <v>262</v>
      </c>
    </row>
    <row r="93" s="2" customFormat="1" ht="21.75" customHeight="1">
      <c r="A93" s="40"/>
      <c r="B93" s="41"/>
      <c r="C93" s="220" t="s">
        <v>72</v>
      </c>
      <c r="D93" s="220" t="s">
        <v>149</v>
      </c>
      <c r="E93" s="221" t="s">
        <v>973</v>
      </c>
      <c r="F93" s="222" t="s">
        <v>974</v>
      </c>
      <c r="G93" s="223" t="s">
        <v>829</v>
      </c>
      <c r="H93" s="224">
        <v>1</v>
      </c>
      <c r="I93" s="225"/>
      <c r="J93" s="226">
        <f>ROUND(I93*H93,2)</f>
        <v>0</v>
      </c>
      <c r="K93" s="222" t="s">
        <v>19</v>
      </c>
      <c r="L93" s="46"/>
      <c r="M93" s="227" t="s">
        <v>19</v>
      </c>
      <c r="N93" s="228" t="s">
        <v>43</v>
      </c>
      <c r="O93" s="86"/>
      <c r="P93" s="229">
        <f>O93*H93</f>
        <v>0</v>
      </c>
      <c r="Q93" s="229">
        <v>0</v>
      </c>
      <c r="R93" s="229">
        <f>Q93*H93</f>
        <v>0</v>
      </c>
      <c r="S93" s="229">
        <v>0</v>
      </c>
      <c r="T93" s="230">
        <f>S93*H93</f>
        <v>0</v>
      </c>
      <c r="U93" s="40"/>
      <c r="V93" s="40"/>
      <c r="W93" s="40"/>
      <c r="X93" s="40"/>
      <c r="Y93" s="40"/>
      <c r="Z93" s="40"/>
      <c r="AA93" s="40"/>
      <c r="AB93" s="40"/>
      <c r="AC93" s="40"/>
      <c r="AD93" s="40"/>
      <c r="AE93" s="40"/>
      <c r="AR93" s="231" t="s">
        <v>154</v>
      </c>
      <c r="AT93" s="231" t="s">
        <v>149</v>
      </c>
      <c r="AU93" s="231" t="s">
        <v>80</v>
      </c>
      <c r="AY93" s="19" t="s">
        <v>147</v>
      </c>
      <c r="BE93" s="232">
        <f>IF(N93="základní",J93,0)</f>
        <v>0</v>
      </c>
      <c r="BF93" s="232">
        <f>IF(N93="snížená",J93,0)</f>
        <v>0</v>
      </c>
      <c r="BG93" s="232">
        <f>IF(N93="zákl. přenesená",J93,0)</f>
        <v>0</v>
      </c>
      <c r="BH93" s="232">
        <f>IF(N93="sníž. přenesená",J93,0)</f>
        <v>0</v>
      </c>
      <c r="BI93" s="232">
        <f>IF(N93="nulová",J93,0)</f>
        <v>0</v>
      </c>
      <c r="BJ93" s="19" t="s">
        <v>80</v>
      </c>
      <c r="BK93" s="232">
        <f>ROUND(I93*H93,2)</f>
        <v>0</v>
      </c>
      <c r="BL93" s="19" t="s">
        <v>154</v>
      </c>
      <c r="BM93" s="231" t="s">
        <v>273</v>
      </c>
    </row>
    <row r="94" s="2" customFormat="1" ht="16.5" customHeight="1">
      <c r="A94" s="40"/>
      <c r="B94" s="41"/>
      <c r="C94" s="220" t="s">
        <v>72</v>
      </c>
      <c r="D94" s="220" t="s">
        <v>149</v>
      </c>
      <c r="E94" s="221" t="s">
        <v>975</v>
      </c>
      <c r="F94" s="222" t="s">
        <v>976</v>
      </c>
      <c r="G94" s="223" t="s">
        <v>829</v>
      </c>
      <c r="H94" s="224">
        <v>4</v>
      </c>
      <c r="I94" s="225"/>
      <c r="J94" s="226">
        <f>ROUND(I94*H94,2)</f>
        <v>0</v>
      </c>
      <c r="K94" s="222" t="s">
        <v>19</v>
      </c>
      <c r="L94" s="46"/>
      <c r="M94" s="227" t="s">
        <v>19</v>
      </c>
      <c r="N94" s="228" t="s">
        <v>43</v>
      </c>
      <c r="O94" s="86"/>
      <c r="P94" s="229">
        <f>O94*H94</f>
        <v>0</v>
      </c>
      <c r="Q94" s="229">
        <v>0</v>
      </c>
      <c r="R94" s="229">
        <f>Q94*H94</f>
        <v>0</v>
      </c>
      <c r="S94" s="229">
        <v>0</v>
      </c>
      <c r="T94" s="230">
        <f>S94*H94</f>
        <v>0</v>
      </c>
      <c r="U94" s="40"/>
      <c r="V94" s="40"/>
      <c r="W94" s="40"/>
      <c r="X94" s="40"/>
      <c r="Y94" s="40"/>
      <c r="Z94" s="40"/>
      <c r="AA94" s="40"/>
      <c r="AB94" s="40"/>
      <c r="AC94" s="40"/>
      <c r="AD94" s="40"/>
      <c r="AE94" s="40"/>
      <c r="AR94" s="231" t="s">
        <v>154</v>
      </c>
      <c r="AT94" s="231" t="s">
        <v>149</v>
      </c>
      <c r="AU94" s="231" t="s">
        <v>80</v>
      </c>
      <c r="AY94" s="19" t="s">
        <v>147</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154</v>
      </c>
      <c r="BM94" s="231" t="s">
        <v>91</v>
      </c>
    </row>
    <row r="95" s="2" customFormat="1" ht="16.5" customHeight="1">
      <c r="A95" s="40"/>
      <c r="B95" s="41"/>
      <c r="C95" s="220" t="s">
        <v>72</v>
      </c>
      <c r="D95" s="220" t="s">
        <v>149</v>
      </c>
      <c r="E95" s="221" t="s">
        <v>977</v>
      </c>
      <c r="F95" s="222" t="s">
        <v>978</v>
      </c>
      <c r="G95" s="223" t="s">
        <v>829</v>
      </c>
      <c r="H95" s="224">
        <v>14</v>
      </c>
      <c r="I95" s="225"/>
      <c r="J95" s="226">
        <f>ROUND(I95*H95,2)</f>
        <v>0</v>
      </c>
      <c r="K95" s="222" t="s">
        <v>19</v>
      </c>
      <c r="L95" s="46"/>
      <c r="M95" s="227" t="s">
        <v>19</v>
      </c>
      <c r="N95" s="228" t="s">
        <v>43</v>
      </c>
      <c r="O95" s="86"/>
      <c r="P95" s="229">
        <f>O95*H95</f>
        <v>0</v>
      </c>
      <c r="Q95" s="229">
        <v>0</v>
      </c>
      <c r="R95" s="229">
        <f>Q95*H95</f>
        <v>0</v>
      </c>
      <c r="S95" s="229">
        <v>0</v>
      </c>
      <c r="T95" s="230">
        <f>S95*H95</f>
        <v>0</v>
      </c>
      <c r="U95" s="40"/>
      <c r="V95" s="40"/>
      <c r="W95" s="40"/>
      <c r="X95" s="40"/>
      <c r="Y95" s="40"/>
      <c r="Z95" s="40"/>
      <c r="AA95" s="40"/>
      <c r="AB95" s="40"/>
      <c r="AC95" s="40"/>
      <c r="AD95" s="40"/>
      <c r="AE95" s="40"/>
      <c r="AR95" s="231" t="s">
        <v>154</v>
      </c>
      <c r="AT95" s="231" t="s">
        <v>149</v>
      </c>
      <c r="AU95" s="231" t="s">
        <v>80</v>
      </c>
      <c r="AY95" s="19" t="s">
        <v>147</v>
      </c>
      <c r="BE95" s="232">
        <f>IF(N95="základní",J95,0)</f>
        <v>0</v>
      </c>
      <c r="BF95" s="232">
        <f>IF(N95="snížená",J95,0)</f>
        <v>0</v>
      </c>
      <c r="BG95" s="232">
        <f>IF(N95="zákl. přenesená",J95,0)</f>
        <v>0</v>
      </c>
      <c r="BH95" s="232">
        <f>IF(N95="sníž. přenesená",J95,0)</f>
        <v>0</v>
      </c>
      <c r="BI95" s="232">
        <f>IF(N95="nulová",J95,0)</f>
        <v>0</v>
      </c>
      <c r="BJ95" s="19" t="s">
        <v>80</v>
      </c>
      <c r="BK95" s="232">
        <f>ROUND(I95*H95,2)</f>
        <v>0</v>
      </c>
      <c r="BL95" s="19" t="s">
        <v>154</v>
      </c>
      <c r="BM95" s="231" t="s">
        <v>97</v>
      </c>
    </row>
    <row r="96" s="2" customFormat="1" ht="16.5" customHeight="1">
      <c r="A96" s="40"/>
      <c r="B96" s="41"/>
      <c r="C96" s="220" t="s">
        <v>72</v>
      </c>
      <c r="D96" s="220" t="s">
        <v>149</v>
      </c>
      <c r="E96" s="221" t="s">
        <v>979</v>
      </c>
      <c r="F96" s="222" t="s">
        <v>980</v>
      </c>
      <c r="G96" s="223" t="s">
        <v>829</v>
      </c>
      <c r="H96" s="224">
        <v>1</v>
      </c>
      <c r="I96" s="225"/>
      <c r="J96" s="226">
        <f>ROUND(I96*H96,2)</f>
        <v>0</v>
      </c>
      <c r="K96" s="222" t="s">
        <v>19</v>
      </c>
      <c r="L96" s="46"/>
      <c r="M96" s="227" t="s">
        <v>19</v>
      </c>
      <c r="N96" s="228" t="s">
        <v>43</v>
      </c>
      <c r="O96" s="86"/>
      <c r="P96" s="229">
        <f>O96*H96</f>
        <v>0</v>
      </c>
      <c r="Q96" s="229">
        <v>0</v>
      </c>
      <c r="R96" s="229">
        <f>Q96*H96</f>
        <v>0</v>
      </c>
      <c r="S96" s="229">
        <v>0</v>
      </c>
      <c r="T96" s="230">
        <f>S96*H96</f>
        <v>0</v>
      </c>
      <c r="U96" s="40"/>
      <c r="V96" s="40"/>
      <c r="W96" s="40"/>
      <c r="X96" s="40"/>
      <c r="Y96" s="40"/>
      <c r="Z96" s="40"/>
      <c r="AA96" s="40"/>
      <c r="AB96" s="40"/>
      <c r="AC96" s="40"/>
      <c r="AD96" s="40"/>
      <c r="AE96" s="40"/>
      <c r="AR96" s="231" t="s">
        <v>154</v>
      </c>
      <c r="AT96" s="231" t="s">
        <v>149</v>
      </c>
      <c r="AU96" s="231" t="s">
        <v>80</v>
      </c>
      <c r="AY96" s="19" t="s">
        <v>147</v>
      </c>
      <c r="BE96" s="232">
        <f>IF(N96="základní",J96,0)</f>
        <v>0</v>
      </c>
      <c r="BF96" s="232">
        <f>IF(N96="snížená",J96,0)</f>
        <v>0</v>
      </c>
      <c r="BG96" s="232">
        <f>IF(N96="zákl. přenesená",J96,0)</f>
        <v>0</v>
      </c>
      <c r="BH96" s="232">
        <f>IF(N96="sníž. přenesená",J96,0)</f>
        <v>0</v>
      </c>
      <c r="BI96" s="232">
        <f>IF(N96="nulová",J96,0)</f>
        <v>0</v>
      </c>
      <c r="BJ96" s="19" t="s">
        <v>80</v>
      </c>
      <c r="BK96" s="232">
        <f>ROUND(I96*H96,2)</f>
        <v>0</v>
      </c>
      <c r="BL96" s="19" t="s">
        <v>154</v>
      </c>
      <c r="BM96" s="231" t="s">
        <v>303</v>
      </c>
    </row>
    <row r="97" s="2" customFormat="1" ht="16.5" customHeight="1">
      <c r="A97" s="40"/>
      <c r="B97" s="41"/>
      <c r="C97" s="220" t="s">
        <v>72</v>
      </c>
      <c r="D97" s="220" t="s">
        <v>149</v>
      </c>
      <c r="E97" s="221" t="s">
        <v>981</v>
      </c>
      <c r="F97" s="222" t="s">
        <v>982</v>
      </c>
      <c r="G97" s="223" t="s">
        <v>829</v>
      </c>
      <c r="H97" s="224">
        <v>1</v>
      </c>
      <c r="I97" s="225"/>
      <c r="J97" s="226">
        <f>ROUND(I97*H97,2)</f>
        <v>0</v>
      </c>
      <c r="K97" s="222" t="s">
        <v>19</v>
      </c>
      <c r="L97" s="46"/>
      <c r="M97" s="227" t="s">
        <v>19</v>
      </c>
      <c r="N97" s="228" t="s">
        <v>43</v>
      </c>
      <c r="O97" s="86"/>
      <c r="P97" s="229">
        <f>O97*H97</f>
        <v>0</v>
      </c>
      <c r="Q97" s="229">
        <v>0</v>
      </c>
      <c r="R97" s="229">
        <f>Q97*H97</f>
        <v>0</v>
      </c>
      <c r="S97" s="229">
        <v>0</v>
      </c>
      <c r="T97" s="230">
        <f>S97*H97</f>
        <v>0</v>
      </c>
      <c r="U97" s="40"/>
      <c r="V97" s="40"/>
      <c r="W97" s="40"/>
      <c r="X97" s="40"/>
      <c r="Y97" s="40"/>
      <c r="Z97" s="40"/>
      <c r="AA97" s="40"/>
      <c r="AB97" s="40"/>
      <c r="AC97" s="40"/>
      <c r="AD97" s="40"/>
      <c r="AE97" s="40"/>
      <c r="AR97" s="231" t="s">
        <v>154</v>
      </c>
      <c r="AT97" s="231" t="s">
        <v>149</v>
      </c>
      <c r="AU97" s="231" t="s">
        <v>80</v>
      </c>
      <c r="AY97" s="19" t="s">
        <v>147</v>
      </c>
      <c r="BE97" s="232">
        <f>IF(N97="základní",J97,0)</f>
        <v>0</v>
      </c>
      <c r="BF97" s="232">
        <f>IF(N97="snížená",J97,0)</f>
        <v>0</v>
      </c>
      <c r="BG97" s="232">
        <f>IF(N97="zákl. přenesená",J97,0)</f>
        <v>0</v>
      </c>
      <c r="BH97" s="232">
        <f>IF(N97="sníž. přenesená",J97,0)</f>
        <v>0</v>
      </c>
      <c r="BI97" s="232">
        <f>IF(N97="nulová",J97,0)</f>
        <v>0</v>
      </c>
      <c r="BJ97" s="19" t="s">
        <v>80</v>
      </c>
      <c r="BK97" s="232">
        <f>ROUND(I97*H97,2)</f>
        <v>0</v>
      </c>
      <c r="BL97" s="19" t="s">
        <v>154</v>
      </c>
      <c r="BM97" s="231" t="s">
        <v>313</v>
      </c>
    </row>
    <row r="98" s="2" customFormat="1" ht="16.5" customHeight="1">
      <c r="A98" s="40"/>
      <c r="B98" s="41"/>
      <c r="C98" s="220" t="s">
        <v>72</v>
      </c>
      <c r="D98" s="220" t="s">
        <v>149</v>
      </c>
      <c r="E98" s="221" t="s">
        <v>983</v>
      </c>
      <c r="F98" s="222" t="s">
        <v>984</v>
      </c>
      <c r="G98" s="223" t="s">
        <v>829</v>
      </c>
      <c r="H98" s="224">
        <v>1</v>
      </c>
      <c r="I98" s="225"/>
      <c r="J98" s="226">
        <f>ROUND(I98*H98,2)</f>
        <v>0</v>
      </c>
      <c r="K98" s="222" t="s">
        <v>19</v>
      </c>
      <c r="L98" s="46"/>
      <c r="M98" s="227" t="s">
        <v>19</v>
      </c>
      <c r="N98" s="228" t="s">
        <v>43</v>
      </c>
      <c r="O98" s="86"/>
      <c r="P98" s="229">
        <f>O98*H98</f>
        <v>0</v>
      </c>
      <c r="Q98" s="229">
        <v>0</v>
      </c>
      <c r="R98" s="229">
        <f>Q98*H98</f>
        <v>0</v>
      </c>
      <c r="S98" s="229">
        <v>0</v>
      </c>
      <c r="T98" s="230">
        <f>S98*H98</f>
        <v>0</v>
      </c>
      <c r="U98" s="40"/>
      <c r="V98" s="40"/>
      <c r="W98" s="40"/>
      <c r="X98" s="40"/>
      <c r="Y98" s="40"/>
      <c r="Z98" s="40"/>
      <c r="AA98" s="40"/>
      <c r="AB98" s="40"/>
      <c r="AC98" s="40"/>
      <c r="AD98" s="40"/>
      <c r="AE98" s="40"/>
      <c r="AR98" s="231" t="s">
        <v>154</v>
      </c>
      <c r="AT98" s="231" t="s">
        <v>149</v>
      </c>
      <c r="AU98" s="231" t="s">
        <v>80</v>
      </c>
      <c r="AY98" s="19" t="s">
        <v>147</v>
      </c>
      <c r="BE98" s="232">
        <f>IF(N98="základní",J98,0)</f>
        <v>0</v>
      </c>
      <c r="BF98" s="232">
        <f>IF(N98="snížená",J98,0)</f>
        <v>0</v>
      </c>
      <c r="BG98" s="232">
        <f>IF(N98="zákl. přenesená",J98,0)</f>
        <v>0</v>
      </c>
      <c r="BH98" s="232">
        <f>IF(N98="sníž. přenesená",J98,0)</f>
        <v>0</v>
      </c>
      <c r="BI98" s="232">
        <f>IF(N98="nulová",J98,0)</f>
        <v>0</v>
      </c>
      <c r="BJ98" s="19" t="s">
        <v>80</v>
      </c>
      <c r="BK98" s="232">
        <f>ROUND(I98*H98,2)</f>
        <v>0</v>
      </c>
      <c r="BL98" s="19" t="s">
        <v>154</v>
      </c>
      <c r="BM98" s="231" t="s">
        <v>322</v>
      </c>
    </row>
    <row r="99" s="2" customFormat="1" ht="16.5" customHeight="1">
      <c r="A99" s="40"/>
      <c r="B99" s="41"/>
      <c r="C99" s="220" t="s">
        <v>72</v>
      </c>
      <c r="D99" s="220" t="s">
        <v>149</v>
      </c>
      <c r="E99" s="221" t="s">
        <v>985</v>
      </c>
      <c r="F99" s="222" t="s">
        <v>986</v>
      </c>
      <c r="G99" s="223" t="s">
        <v>829</v>
      </c>
      <c r="H99" s="224">
        <v>2</v>
      </c>
      <c r="I99" s="225"/>
      <c r="J99" s="226">
        <f>ROUND(I99*H99,2)</f>
        <v>0</v>
      </c>
      <c r="K99" s="222" t="s">
        <v>19</v>
      </c>
      <c r="L99" s="46"/>
      <c r="M99" s="227" t="s">
        <v>19</v>
      </c>
      <c r="N99" s="228" t="s">
        <v>43</v>
      </c>
      <c r="O99" s="86"/>
      <c r="P99" s="229">
        <f>O99*H99</f>
        <v>0</v>
      </c>
      <c r="Q99" s="229">
        <v>0</v>
      </c>
      <c r="R99" s="229">
        <f>Q99*H99</f>
        <v>0</v>
      </c>
      <c r="S99" s="229">
        <v>0</v>
      </c>
      <c r="T99" s="230">
        <f>S99*H99</f>
        <v>0</v>
      </c>
      <c r="U99" s="40"/>
      <c r="V99" s="40"/>
      <c r="W99" s="40"/>
      <c r="X99" s="40"/>
      <c r="Y99" s="40"/>
      <c r="Z99" s="40"/>
      <c r="AA99" s="40"/>
      <c r="AB99" s="40"/>
      <c r="AC99" s="40"/>
      <c r="AD99" s="40"/>
      <c r="AE99" s="40"/>
      <c r="AR99" s="231" t="s">
        <v>154</v>
      </c>
      <c r="AT99" s="231" t="s">
        <v>149</v>
      </c>
      <c r="AU99" s="231" t="s">
        <v>80</v>
      </c>
      <c r="AY99" s="19" t="s">
        <v>147</v>
      </c>
      <c r="BE99" s="232">
        <f>IF(N99="základní",J99,0)</f>
        <v>0</v>
      </c>
      <c r="BF99" s="232">
        <f>IF(N99="snížená",J99,0)</f>
        <v>0</v>
      </c>
      <c r="BG99" s="232">
        <f>IF(N99="zákl. přenesená",J99,0)</f>
        <v>0</v>
      </c>
      <c r="BH99" s="232">
        <f>IF(N99="sníž. přenesená",J99,0)</f>
        <v>0</v>
      </c>
      <c r="BI99" s="232">
        <f>IF(N99="nulová",J99,0)</f>
        <v>0</v>
      </c>
      <c r="BJ99" s="19" t="s">
        <v>80</v>
      </c>
      <c r="BK99" s="232">
        <f>ROUND(I99*H99,2)</f>
        <v>0</v>
      </c>
      <c r="BL99" s="19" t="s">
        <v>154</v>
      </c>
      <c r="BM99" s="231" t="s">
        <v>329</v>
      </c>
    </row>
    <row r="100" s="2" customFormat="1" ht="16.5" customHeight="1">
      <c r="A100" s="40"/>
      <c r="B100" s="41"/>
      <c r="C100" s="220" t="s">
        <v>72</v>
      </c>
      <c r="D100" s="220" t="s">
        <v>149</v>
      </c>
      <c r="E100" s="221" t="s">
        <v>987</v>
      </c>
      <c r="F100" s="222" t="s">
        <v>988</v>
      </c>
      <c r="G100" s="223" t="s">
        <v>829</v>
      </c>
      <c r="H100" s="224">
        <v>1</v>
      </c>
      <c r="I100" s="225"/>
      <c r="J100" s="226">
        <f>ROUND(I100*H100,2)</f>
        <v>0</v>
      </c>
      <c r="K100" s="222" t="s">
        <v>19</v>
      </c>
      <c r="L100" s="46"/>
      <c r="M100" s="227" t="s">
        <v>19</v>
      </c>
      <c r="N100" s="228" t="s">
        <v>43</v>
      </c>
      <c r="O100" s="86"/>
      <c r="P100" s="229">
        <f>O100*H100</f>
        <v>0</v>
      </c>
      <c r="Q100" s="229">
        <v>0</v>
      </c>
      <c r="R100" s="229">
        <f>Q100*H100</f>
        <v>0</v>
      </c>
      <c r="S100" s="229">
        <v>0</v>
      </c>
      <c r="T100" s="230">
        <f>S100*H100</f>
        <v>0</v>
      </c>
      <c r="U100" s="40"/>
      <c r="V100" s="40"/>
      <c r="W100" s="40"/>
      <c r="X100" s="40"/>
      <c r="Y100" s="40"/>
      <c r="Z100" s="40"/>
      <c r="AA100" s="40"/>
      <c r="AB100" s="40"/>
      <c r="AC100" s="40"/>
      <c r="AD100" s="40"/>
      <c r="AE100" s="40"/>
      <c r="AR100" s="231" t="s">
        <v>154</v>
      </c>
      <c r="AT100" s="231" t="s">
        <v>149</v>
      </c>
      <c r="AU100" s="231" t="s">
        <v>80</v>
      </c>
      <c r="AY100" s="19" t="s">
        <v>147</v>
      </c>
      <c r="BE100" s="232">
        <f>IF(N100="základní",J100,0)</f>
        <v>0</v>
      </c>
      <c r="BF100" s="232">
        <f>IF(N100="snížená",J100,0)</f>
        <v>0</v>
      </c>
      <c r="BG100" s="232">
        <f>IF(N100="zákl. přenesená",J100,0)</f>
        <v>0</v>
      </c>
      <c r="BH100" s="232">
        <f>IF(N100="sníž. přenesená",J100,0)</f>
        <v>0</v>
      </c>
      <c r="BI100" s="232">
        <f>IF(N100="nulová",J100,0)</f>
        <v>0</v>
      </c>
      <c r="BJ100" s="19" t="s">
        <v>80</v>
      </c>
      <c r="BK100" s="232">
        <f>ROUND(I100*H100,2)</f>
        <v>0</v>
      </c>
      <c r="BL100" s="19" t="s">
        <v>154</v>
      </c>
      <c r="BM100" s="231" t="s">
        <v>337</v>
      </c>
    </row>
    <row r="101" s="2" customFormat="1" ht="16.5" customHeight="1">
      <c r="A101" s="40"/>
      <c r="B101" s="41"/>
      <c r="C101" s="220" t="s">
        <v>72</v>
      </c>
      <c r="D101" s="220" t="s">
        <v>149</v>
      </c>
      <c r="E101" s="221" t="s">
        <v>989</v>
      </c>
      <c r="F101" s="222" t="s">
        <v>990</v>
      </c>
      <c r="G101" s="223" t="s">
        <v>829</v>
      </c>
      <c r="H101" s="224">
        <v>1</v>
      </c>
      <c r="I101" s="225"/>
      <c r="J101" s="226">
        <f>ROUND(I101*H101,2)</f>
        <v>0</v>
      </c>
      <c r="K101" s="222" t="s">
        <v>19</v>
      </c>
      <c r="L101" s="46"/>
      <c r="M101" s="227" t="s">
        <v>19</v>
      </c>
      <c r="N101" s="228" t="s">
        <v>43</v>
      </c>
      <c r="O101" s="86"/>
      <c r="P101" s="229">
        <f>O101*H101</f>
        <v>0</v>
      </c>
      <c r="Q101" s="229">
        <v>0</v>
      </c>
      <c r="R101" s="229">
        <f>Q101*H101</f>
        <v>0</v>
      </c>
      <c r="S101" s="229">
        <v>0</v>
      </c>
      <c r="T101" s="230">
        <f>S101*H101</f>
        <v>0</v>
      </c>
      <c r="U101" s="40"/>
      <c r="V101" s="40"/>
      <c r="W101" s="40"/>
      <c r="X101" s="40"/>
      <c r="Y101" s="40"/>
      <c r="Z101" s="40"/>
      <c r="AA101" s="40"/>
      <c r="AB101" s="40"/>
      <c r="AC101" s="40"/>
      <c r="AD101" s="40"/>
      <c r="AE101" s="40"/>
      <c r="AR101" s="231" t="s">
        <v>154</v>
      </c>
      <c r="AT101" s="231" t="s">
        <v>149</v>
      </c>
      <c r="AU101" s="231" t="s">
        <v>80</v>
      </c>
      <c r="AY101" s="19" t="s">
        <v>147</v>
      </c>
      <c r="BE101" s="232">
        <f>IF(N101="základní",J101,0)</f>
        <v>0</v>
      </c>
      <c r="BF101" s="232">
        <f>IF(N101="snížená",J101,0)</f>
        <v>0</v>
      </c>
      <c r="BG101" s="232">
        <f>IF(N101="zákl. přenesená",J101,0)</f>
        <v>0</v>
      </c>
      <c r="BH101" s="232">
        <f>IF(N101="sníž. přenesená",J101,0)</f>
        <v>0</v>
      </c>
      <c r="BI101" s="232">
        <f>IF(N101="nulová",J101,0)</f>
        <v>0</v>
      </c>
      <c r="BJ101" s="19" t="s">
        <v>80</v>
      </c>
      <c r="BK101" s="232">
        <f>ROUND(I101*H101,2)</f>
        <v>0</v>
      </c>
      <c r="BL101" s="19" t="s">
        <v>154</v>
      </c>
      <c r="BM101" s="231" t="s">
        <v>347</v>
      </c>
    </row>
    <row r="102" s="2" customFormat="1" ht="16.5" customHeight="1">
      <c r="A102" s="40"/>
      <c r="B102" s="41"/>
      <c r="C102" s="220" t="s">
        <v>72</v>
      </c>
      <c r="D102" s="220" t="s">
        <v>149</v>
      </c>
      <c r="E102" s="221" t="s">
        <v>991</v>
      </c>
      <c r="F102" s="222" t="s">
        <v>992</v>
      </c>
      <c r="G102" s="223" t="s">
        <v>829</v>
      </c>
      <c r="H102" s="224">
        <v>3</v>
      </c>
      <c r="I102" s="225"/>
      <c r="J102" s="226">
        <f>ROUND(I102*H102,2)</f>
        <v>0</v>
      </c>
      <c r="K102" s="222" t="s">
        <v>19</v>
      </c>
      <c r="L102" s="46"/>
      <c r="M102" s="227" t="s">
        <v>19</v>
      </c>
      <c r="N102" s="228" t="s">
        <v>43</v>
      </c>
      <c r="O102" s="86"/>
      <c r="P102" s="229">
        <f>O102*H102</f>
        <v>0</v>
      </c>
      <c r="Q102" s="229">
        <v>0</v>
      </c>
      <c r="R102" s="229">
        <f>Q102*H102</f>
        <v>0</v>
      </c>
      <c r="S102" s="229">
        <v>0</v>
      </c>
      <c r="T102" s="230">
        <f>S102*H102</f>
        <v>0</v>
      </c>
      <c r="U102" s="40"/>
      <c r="V102" s="40"/>
      <c r="W102" s="40"/>
      <c r="X102" s="40"/>
      <c r="Y102" s="40"/>
      <c r="Z102" s="40"/>
      <c r="AA102" s="40"/>
      <c r="AB102" s="40"/>
      <c r="AC102" s="40"/>
      <c r="AD102" s="40"/>
      <c r="AE102" s="40"/>
      <c r="AR102" s="231" t="s">
        <v>154</v>
      </c>
      <c r="AT102" s="231" t="s">
        <v>149</v>
      </c>
      <c r="AU102" s="231" t="s">
        <v>80</v>
      </c>
      <c r="AY102" s="19" t="s">
        <v>147</v>
      </c>
      <c r="BE102" s="232">
        <f>IF(N102="základní",J102,0)</f>
        <v>0</v>
      </c>
      <c r="BF102" s="232">
        <f>IF(N102="snížená",J102,0)</f>
        <v>0</v>
      </c>
      <c r="BG102" s="232">
        <f>IF(N102="zákl. přenesená",J102,0)</f>
        <v>0</v>
      </c>
      <c r="BH102" s="232">
        <f>IF(N102="sníž. přenesená",J102,0)</f>
        <v>0</v>
      </c>
      <c r="BI102" s="232">
        <f>IF(N102="nulová",J102,0)</f>
        <v>0</v>
      </c>
      <c r="BJ102" s="19" t="s">
        <v>80</v>
      </c>
      <c r="BK102" s="232">
        <f>ROUND(I102*H102,2)</f>
        <v>0</v>
      </c>
      <c r="BL102" s="19" t="s">
        <v>154</v>
      </c>
      <c r="BM102" s="231" t="s">
        <v>358</v>
      </c>
    </row>
    <row r="103" s="2" customFormat="1" ht="21.75" customHeight="1">
      <c r="A103" s="40"/>
      <c r="B103" s="41"/>
      <c r="C103" s="220" t="s">
        <v>72</v>
      </c>
      <c r="D103" s="220" t="s">
        <v>149</v>
      </c>
      <c r="E103" s="221" t="s">
        <v>993</v>
      </c>
      <c r="F103" s="222" t="s">
        <v>994</v>
      </c>
      <c r="G103" s="223" t="s">
        <v>829</v>
      </c>
      <c r="H103" s="224">
        <v>1</v>
      </c>
      <c r="I103" s="225"/>
      <c r="J103" s="226">
        <f>ROUND(I103*H103,2)</f>
        <v>0</v>
      </c>
      <c r="K103" s="222" t="s">
        <v>19</v>
      </c>
      <c r="L103" s="46"/>
      <c r="M103" s="227" t="s">
        <v>19</v>
      </c>
      <c r="N103" s="228" t="s">
        <v>43</v>
      </c>
      <c r="O103" s="86"/>
      <c r="P103" s="229">
        <f>O103*H103</f>
        <v>0</v>
      </c>
      <c r="Q103" s="229">
        <v>0</v>
      </c>
      <c r="R103" s="229">
        <f>Q103*H103</f>
        <v>0</v>
      </c>
      <c r="S103" s="229">
        <v>0</v>
      </c>
      <c r="T103" s="230">
        <f>S103*H103</f>
        <v>0</v>
      </c>
      <c r="U103" s="40"/>
      <c r="V103" s="40"/>
      <c r="W103" s="40"/>
      <c r="X103" s="40"/>
      <c r="Y103" s="40"/>
      <c r="Z103" s="40"/>
      <c r="AA103" s="40"/>
      <c r="AB103" s="40"/>
      <c r="AC103" s="40"/>
      <c r="AD103" s="40"/>
      <c r="AE103" s="40"/>
      <c r="AR103" s="231" t="s">
        <v>154</v>
      </c>
      <c r="AT103" s="231" t="s">
        <v>149</v>
      </c>
      <c r="AU103" s="231" t="s">
        <v>80</v>
      </c>
      <c r="AY103" s="19" t="s">
        <v>147</v>
      </c>
      <c r="BE103" s="232">
        <f>IF(N103="základní",J103,0)</f>
        <v>0</v>
      </c>
      <c r="BF103" s="232">
        <f>IF(N103="snížená",J103,0)</f>
        <v>0</v>
      </c>
      <c r="BG103" s="232">
        <f>IF(N103="zákl. přenesená",J103,0)</f>
        <v>0</v>
      </c>
      <c r="BH103" s="232">
        <f>IF(N103="sníž. přenesená",J103,0)</f>
        <v>0</v>
      </c>
      <c r="BI103" s="232">
        <f>IF(N103="nulová",J103,0)</f>
        <v>0</v>
      </c>
      <c r="BJ103" s="19" t="s">
        <v>80</v>
      </c>
      <c r="BK103" s="232">
        <f>ROUND(I103*H103,2)</f>
        <v>0</v>
      </c>
      <c r="BL103" s="19" t="s">
        <v>154</v>
      </c>
      <c r="BM103" s="231" t="s">
        <v>368</v>
      </c>
    </row>
    <row r="104" s="12" customFormat="1" ht="25.92" customHeight="1">
      <c r="A104" s="12"/>
      <c r="B104" s="204"/>
      <c r="C104" s="205"/>
      <c r="D104" s="206" t="s">
        <v>71</v>
      </c>
      <c r="E104" s="207" t="s">
        <v>848</v>
      </c>
      <c r="F104" s="207" t="s">
        <v>927</v>
      </c>
      <c r="G104" s="205"/>
      <c r="H104" s="205"/>
      <c r="I104" s="208"/>
      <c r="J104" s="209">
        <f>BK104</f>
        <v>0</v>
      </c>
      <c r="K104" s="205"/>
      <c r="L104" s="210"/>
      <c r="M104" s="211"/>
      <c r="N104" s="212"/>
      <c r="O104" s="212"/>
      <c r="P104" s="213">
        <f>SUM(P105:P110)</f>
        <v>0</v>
      </c>
      <c r="Q104" s="212"/>
      <c r="R104" s="213">
        <f>SUM(R105:R110)</f>
        <v>0</v>
      </c>
      <c r="S104" s="212"/>
      <c r="T104" s="214">
        <f>SUM(T105:T110)</f>
        <v>0</v>
      </c>
      <c r="U104" s="12"/>
      <c r="V104" s="12"/>
      <c r="W104" s="12"/>
      <c r="X104" s="12"/>
      <c r="Y104" s="12"/>
      <c r="Z104" s="12"/>
      <c r="AA104" s="12"/>
      <c r="AB104" s="12"/>
      <c r="AC104" s="12"/>
      <c r="AD104" s="12"/>
      <c r="AE104" s="12"/>
      <c r="AR104" s="215" t="s">
        <v>80</v>
      </c>
      <c r="AT104" s="216" t="s">
        <v>71</v>
      </c>
      <c r="AU104" s="216" t="s">
        <v>72</v>
      </c>
      <c r="AY104" s="215" t="s">
        <v>147</v>
      </c>
      <c r="BK104" s="217">
        <f>SUM(BK105:BK110)</f>
        <v>0</v>
      </c>
    </row>
    <row r="105" s="2" customFormat="1" ht="16.5" customHeight="1">
      <c r="A105" s="40"/>
      <c r="B105" s="41"/>
      <c r="C105" s="220" t="s">
        <v>72</v>
      </c>
      <c r="D105" s="220" t="s">
        <v>149</v>
      </c>
      <c r="E105" s="221" t="s">
        <v>995</v>
      </c>
      <c r="F105" s="222" t="s">
        <v>996</v>
      </c>
      <c r="G105" s="223" t="s">
        <v>258</v>
      </c>
      <c r="H105" s="224">
        <v>110</v>
      </c>
      <c r="I105" s="225"/>
      <c r="J105" s="226">
        <f>ROUND(I105*H105,2)</f>
        <v>0</v>
      </c>
      <c r="K105" s="222" t="s">
        <v>19</v>
      </c>
      <c r="L105" s="46"/>
      <c r="M105" s="227" t="s">
        <v>19</v>
      </c>
      <c r="N105" s="228" t="s">
        <v>43</v>
      </c>
      <c r="O105" s="86"/>
      <c r="P105" s="229">
        <f>O105*H105</f>
        <v>0</v>
      </c>
      <c r="Q105" s="229">
        <v>0</v>
      </c>
      <c r="R105" s="229">
        <f>Q105*H105</f>
        <v>0</v>
      </c>
      <c r="S105" s="229">
        <v>0</v>
      </c>
      <c r="T105" s="230">
        <f>S105*H105</f>
        <v>0</v>
      </c>
      <c r="U105" s="40"/>
      <c r="V105" s="40"/>
      <c r="W105" s="40"/>
      <c r="X105" s="40"/>
      <c r="Y105" s="40"/>
      <c r="Z105" s="40"/>
      <c r="AA105" s="40"/>
      <c r="AB105" s="40"/>
      <c r="AC105" s="40"/>
      <c r="AD105" s="40"/>
      <c r="AE105" s="40"/>
      <c r="AR105" s="231" t="s">
        <v>154</v>
      </c>
      <c r="AT105" s="231" t="s">
        <v>149</v>
      </c>
      <c r="AU105" s="231" t="s">
        <v>80</v>
      </c>
      <c r="AY105" s="19" t="s">
        <v>147</v>
      </c>
      <c r="BE105" s="232">
        <f>IF(N105="základní",J105,0)</f>
        <v>0</v>
      </c>
      <c r="BF105" s="232">
        <f>IF(N105="snížená",J105,0)</f>
        <v>0</v>
      </c>
      <c r="BG105" s="232">
        <f>IF(N105="zákl. přenesená",J105,0)</f>
        <v>0</v>
      </c>
      <c r="BH105" s="232">
        <f>IF(N105="sníž. přenesená",J105,0)</f>
        <v>0</v>
      </c>
      <c r="BI105" s="232">
        <f>IF(N105="nulová",J105,0)</f>
        <v>0</v>
      </c>
      <c r="BJ105" s="19" t="s">
        <v>80</v>
      </c>
      <c r="BK105" s="232">
        <f>ROUND(I105*H105,2)</f>
        <v>0</v>
      </c>
      <c r="BL105" s="19" t="s">
        <v>154</v>
      </c>
      <c r="BM105" s="231" t="s">
        <v>384</v>
      </c>
    </row>
    <row r="106" s="2" customFormat="1" ht="16.5" customHeight="1">
      <c r="A106" s="40"/>
      <c r="B106" s="41"/>
      <c r="C106" s="220" t="s">
        <v>72</v>
      </c>
      <c r="D106" s="220" t="s">
        <v>149</v>
      </c>
      <c r="E106" s="221" t="s">
        <v>997</v>
      </c>
      <c r="F106" s="222" t="s">
        <v>998</v>
      </c>
      <c r="G106" s="223" t="s">
        <v>258</v>
      </c>
      <c r="H106" s="224">
        <v>14</v>
      </c>
      <c r="I106" s="225"/>
      <c r="J106" s="226">
        <f>ROUND(I106*H106,2)</f>
        <v>0</v>
      </c>
      <c r="K106" s="222" t="s">
        <v>19</v>
      </c>
      <c r="L106" s="46"/>
      <c r="M106" s="227" t="s">
        <v>19</v>
      </c>
      <c r="N106" s="228" t="s">
        <v>43</v>
      </c>
      <c r="O106" s="86"/>
      <c r="P106" s="229">
        <f>O106*H106</f>
        <v>0</v>
      </c>
      <c r="Q106" s="229">
        <v>0</v>
      </c>
      <c r="R106" s="229">
        <f>Q106*H106</f>
        <v>0</v>
      </c>
      <c r="S106" s="229">
        <v>0</v>
      </c>
      <c r="T106" s="230">
        <f>S106*H106</f>
        <v>0</v>
      </c>
      <c r="U106" s="40"/>
      <c r="V106" s="40"/>
      <c r="W106" s="40"/>
      <c r="X106" s="40"/>
      <c r="Y106" s="40"/>
      <c r="Z106" s="40"/>
      <c r="AA106" s="40"/>
      <c r="AB106" s="40"/>
      <c r="AC106" s="40"/>
      <c r="AD106" s="40"/>
      <c r="AE106" s="40"/>
      <c r="AR106" s="231" t="s">
        <v>154</v>
      </c>
      <c r="AT106" s="231" t="s">
        <v>149</v>
      </c>
      <c r="AU106" s="231" t="s">
        <v>80</v>
      </c>
      <c r="AY106" s="19" t="s">
        <v>147</v>
      </c>
      <c r="BE106" s="232">
        <f>IF(N106="základní",J106,0)</f>
        <v>0</v>
      </c>
      <c r="BF106" s="232">
        <f>IF(N106="snížená",J106,0)</f>
        <v>0</v>
      </c>
      <c r="BG106" s="232">
        <f>IF(N106="zákl. přenesená",J106,0)</f>
        <v>0</v>
      </c>
      <c r="BH106" s="232">
        <f>IF(N106="sníž. přenesená",J106,0)</f>
        <v>0</v>
      </c>
      <c r="BI106" s="232">
        <f>IF(N106="nulová",J106,0)</f>
        <v>0</v>
      </c>
      <c r="BJ106" s="19" t="s">
        <v>80</v>
      </c>
      <c r="BK106" s="232">
        <f>ROUND(I106*H106,2)</f>
        <v>0</v>
      </c>
      <c r="BL106" s="19" t="s">
        <v>154</v>
      </c>
      <c r="BM106" s="231" t="s">
        <v>396</v>
      </c>
    </row>
    <row r="107" s="2" customFormat="1" ht="16.5" customHeight="1">
      <c r="A107" s="40"/>
      <c r="B107" s="41"/>
      <c r="C107" s="220" t="s">
        <v>72</v>
      </c>
      <c r="D107" s="220" t="s">
        <v>149</v>
      </c>
      <c r="E107" s="221" t="s">
        <v>999</v>
      </c>
      <c r="F107" s="222" t="s">
        <v>1000</v>
      </c>
      <c r="G107" s="223" t="s">
        <v>258</v>
      </c>
      <c r="H107" s="224">
        <v>18</v>
      </c>
      <c r="I107" s="225"/>
      <c r="J107" s="226">
        <f>ROUND(I107*H107,2)</f>
        <v>0</v>
      </c>
      <c r="K107" s="222" t="s">
        <v>19</v>
      </c>
      <c r="L107" s="46"/>
      <c r="M107" s="227" t="s">
        <v>19</v>
      </c>
      <c r="N107" s="228" t="s">
        <v>43</v>
      </c>
      <c r="O107" s="86"/>
      <c r="P107" s="229">
        <f>O107*H107</f>
        <v>0</v>
      </c>
      <c r="Q107" s="229">
        <v>0</v>
      </c>
      <c r="R107" s="229">
        <f>Q107*H107</f>
        <v>0</v>
      </c>
      <c r="S107" s="229">
        <v>0</v>
      </c>
      <c r="T107" s="230">
        <f>S107*H107</f>
        <v>0</v>
      </c>
      <c r="U107" s="40"/>
      <c r="V107" s="40"/>
      <c r="W107" s="40"/>
      <c r="X107" s="40"/>
      <c r="Y107" s="40"/>
      <c r="Z107" s="40"/>
      <c r="AA107" s="40"/>
      <c r="AB107" s="40"/>
      <c r="AC107" s="40"/>
      <c r="AD107" s="40"/>
      <c r="AE107" s="40"/>
      <c r="AR107" s="231" t="s">
        <v>154</v>
      </c>
      <c r="AT107" s="231" t="s">
        <v>149</v>
      </c>
      <c r="AU107" s="231" t="s">
        <v>80</v>
      </c>
      <c r="AY107" s="19" t="s">
        <v>147</v>
      </c>
      <c r="BE107" s="232">
        <f>IF(N107="základní",J107,0)</f>
        <v>0</v>
      </c>
      <c r="BF107" s="232">
        <f>IF(N107="snížená",J107,0)</f>
        <v>0</v>
      </c>
      <c r="BG107" s="232">
        <f>IF(N107="zákl. přenesená",J107,0)</f>
        <v>0</v>
      </c>
      <c r="BH107" s="232">
        <f>IF(N107="sníž. přenesená",J107,0)</f>
        <v>0</v>
      </c>
      <c r="BI107" s="232">
        <f>IF(N107="nulová",J107,0)</f>
        <v>0</v>
      </c>
      <c r="BJ107" s="19" t="s">
        <v>80</v>
      </c>
      <c r="BK107" s="232">
        <f>ROUND(I107*H107,2)</f>
        <v>0</v>
      </c>
      <c r="BL107" s="19" t="s">
        <v>154</v>
      </c>
      <c r="BM107" s="231" t="s">
        <v>404</v>
      </c>
    </row>
    <row r="108" s="2" customFormat="1" ht="16.5" customHeight="1">
      <c r="A108" s="40"/>
      <c r="B108" s="41"/>
      <c r="C108" s="220" t="s">
        <v>72</v>
      </c>
      <c r="D108" s="220" t="s">
        <v>149</v>
      </c>
      <c r="E108" s="221" t="s">
        <v>1001</v>
      </c>
      <c r="F108" s="222" t="s">
        <v>1002</v>
      </c>
      <c r="G108" s="223" t="s">
        <v>258</v>
      </c>
      <c r="H108" s="224">
        <v>110</v>
      </c>
      <c r="I108" s="225"/>
      <c r="J108" s="226">
        <f>ROUND(I108*H108,2)</f>
        <v>0</v>
      </c>
      <c r="K108" s="222" t="s">
        <v>19</v>
      </c>
      <c r="L108" s="46"/>
      <c r="M108" s="227" t="s">
        <v>19</v>
      </c>
      <c r="N108" s="228" t="s">
        <v>43</v>
      </c>
      <c r="O108" s="86"/>
      <c r="P108" s="229">
        <f>O108*H108</f>
        <v>0</v>
      </c>
      <c r="Q108" s="229">
        <v>0</v>
      </c>
      <c r="R108" s="229">
        <f>Q108*H108</f>
        <v>0</v>
      </c>
      <c r="S108" s="229">
        <v>0</v>
      </c>
      <c r="T108" s="230">
        <f>S108*H108</f>
        <v>0</v>
      </c>
      <c r="U108" s="40"/>
      <c r="V108" s="40"/>
      <c r="W108" s="40"/>
      <c r="X108" s="40"/>
      <c r="Y108" s="40"/>
      <c r="Z108" s="40"/>
      <c r="AA108" s="40"/>
      <c r="AB108" s="40"/>
      <c r="AC108" s="40"/>
      <c r="AD108" s="40"/>
      <c r="AE108" s="40"/>
      <c r="AR108" s="231" t="s">
        <v>154</v>
      </c>
      <c r="AT108" s="231" t="s">
        <v>149</v>
      </c>
      <c r="AU108" s="231" t="s">
        <v>80</v>
      </c>
      <c r="AY108" s="19" t="s">
        <v>147</v>
      </c>
      <c r="BE108" s="232">
        <f>IF(N108="základní",J108,0)</f>
        <v>0</v>
      </c>
      <c r="BF108" s="232">
        <f>IF(N108="snížená",J108,0)</f>
        <v>0</v>
      </c>
      <c r="BG108" s="232">
        <f>IF(N108="zákl. přenesená",J108,0)</f>
        <v>0</v>
      </c>
      <c r="BH108" s="232">
        <f>IF(N108="sníž. přenesená",J108,0)</f>
        <v>0</v>
      </c>
      <c r="BI108" s="232">
        <f>IF(N108="nulová",J108,0)</f>
        <v>0</v>
      </c>
      <c r="BJ108" s="19" t="s">
        <v>80</v>
      </c>
      <c r="BK108" s="232">
        <f>ROUND(I108*H108,2)</f>
        <v>0</v>
      </c>
      <c r="BL108" s="19" t="s">
        <v>154</v>
      </c>
      <c r="BM108" s="231" t="s">
        <v>413</v>
      </c>
    </row>
    <row r="109" s="2" customFormat="1" ht="16.5" customHeight="1">
      <c r="A109" s="40"/>
      <c r="B109" s="41"/>
      <c r="C109" s="220" t="s">
        <v>72</v>
      </c>
      <c r="D109" s="220" t="s">
        <v>149</v>
      </c>
      <c r="E109" s="221" t="s">
        <v>1003</v>
      </c>
      <c r="F109" s="222" t="s">
        <v>1004</v>
      </c>
      <c r="G109" s="223" t="s">
        <v>258</v>
      </c>
      <c r="H109" s="224">
        <v>14</v>
      </c>
      <c r="I109" s="225"/>
      <c r="J109" s="226">
        <f>ROUND(I109*H109,2)</f>
        <v>0</v>
      </c>
      <c r="K109" s="222" t="s">
        <v>19</v>
      </c>
      <c r="L109" s="46"/>
      <c r="M109" s="227" t="s">
        <v>19</v>
      </c>
      <c r="N109" s="228" t="s">
        <v>43</v>
      </c>
      <c r="O109" s="86"/>
      <c r="P109" s="229">
        <f>O109*H109</f>
        <v>0</v>
      </c>
      <c r="Q109" s="229">
        <v>0</v>
      </c>
      <c r="R109" s="229">
        <f>Q109*H109</f>
        <v>0</v>
      </c>
      <c r="S109" s="229">
        <v>0</v>
      </c>
      <c r="T109" s="230">
        <f>S109*H109</f>
        <v>0</v>
      </c>
      <c r="U109" s="40"/>
      <c r="V109" s="40"/>
      <c r="W109" s="40"/>
      <c r="X109" s="40"/>
      <c r="Y109" s="40"/>
      <c r="Z109" s="40"/>
      <c r="AA109" s="40"/>
      <c r="AB109" s="40"/>
      <c r="AC109" s="40"/>
      <c r="AD109" s="40"/>
      <c r="AE109" s="40"/>
      <c r="AR109" s="231" t="s">
        <v>154</v>
      </c>
      <c r="AT109" s="231" t="s">
        <v>149</v>
      </c>
      <c r="AU109" s="231" t="s">
        <v>80</v>
      </c>
      <c r="AY109" s="19" t="s">
        <v>147</v>
      </c>
      <c r="BE109" s="232">
        <f>IF(N109="základní",J109,0)</f>
        <v>0</v>
      </c>
      <c r="BF109" s="232">
        <f>IF(N109="snížená",J109,0)</f>
        <v>0</v>
      </c>
      <c r="BG109" s="232">
        <f>IF(N109="zákl. přenesená",J109,0)</f>
        <v>0</v>
      </c>
      <c r="BH109" s="232">
        <f>IF(N109="sníž. přenesená",J109,0)</f>
        <v>0</v>
      </c>
      <c r="BI109" s="232">
        <f>IF(N109="nulová",J109,0)</f>
        <v>0</v>
      </c>
      <c r="BJ109" s="19" t="s">
        <v>80</v>
      </c>
      <c r="BK109" s="232">
        <f>ROUND(I109*H109,2)</f>
        <v>0</v>
      </c>
      <c r="BL109" s="19" t="s">
        <v>154</v>
      </c>
      <c r="BM109" s="231" t="s">
        <v>421</v>
      </c>
    </row>
    <row r="110" s="2" customFormat="1" ht="16.5" customHeight="1">
      <c r="A110" s="40"/>
      <c r="B110" s="41"/>
      <c r="C110" s="220" t="s">
        <v>72</v>
      </c>
      <c r="D110" s="220" t="s">
        <v>149</v>
      </c>
      <c r="E110" s="221" t="s">
        <v>1005</v>
      </c>
      <c r="F110" s="222" t="s">
        <v>1006</v>
      </c>
      <c r="G110" s="223" t="s">
        <v>258</v>
      </c>
      <c r="H110" s="224">
        <v>18</v>
      </c>
      <c r="I110" s="225"/>
      <c r="J110" s="226">
        <f>ROUND(I110*H110,2)</f>
        <v>0</v>
      </c>
      <c r="K110" s="222" t="s">
        <v>19</v>
      </c>
      <c r="L110" s="46"/>
      <c r="M110" s="227" t="s">
        <v>19</v>
      </c>
      <c r="N110" s="228" t="s">
        <v>43</v>
      </c>
      <c r="O110" s="86"/>
      <c r="P110" s="229">
        <f>O110*H110</f>
        <v>0</v>
      </c>
      <c r="Q110" s="229">
        <v>0</v>
      </c>
      <c r="R110" s="229">
        <f>Q110*H110</f>
        <v>0</v>
      </c>
      <c r="S110" s="229">
        <v>0</v>
      </c>
      <c r="T110" s="230">
        <f>S110*H110</f>
        <v>0</v>
      </c>
      <c r="U110" s="40"/>
      <c r="V110" s="40"/>
      <c r="W110" s="40"/>
      <c r="X110" s="40"/>
      <c r="Y110" s="40"/>
      <c r="Z110" s="40"/>
      <c r="AA110" s="40"/>
      <c r="AB110" s="40"/>
      <c r="AC110" s="40"/>
      <c r="AD110" s="40"/>
      <c r="AE110" s="40"/>
      <c r="AR110" s="231" t="s">
        <v>154</v>
      </c>
      <c r="AT110" s="231" t="s">
        <v>149</v>
      </c>
      <c r="AU110" s="231" t="s">
        <v>80</v>
      </c>
      <c r="AY110" s="19" t="s">
        <v>147</v>
      </c>
      <c r="BE110" s="232">
        <f>IF(N110="základní",J110,0)</f>
        <v>0</v>
      </c>
      <c r="BF110" s="232">
        <f>IF(N110="snížená",J110,0)</f>
        <v>0</v>
      </c>
      <c r="BG110" s="232">
        <f>IF(N110="zákl. přenesená",J110,0)</f>
        <v>0</v>
      </c>
      <c r="BH110" s="232">
        <f>IF(N110="sníž. přenesená",J110,0)</f>
        <v>0</v>
      </c>
      <c r="BI110" s="232">
        <f>IF(N110="nulová",J110,0)</f>
        <v>0</v>
      </c>
      <c r="BJ110" s="19" t="s">
        <v>80</v>
      </c>
      <c r="BK110" s="232">
        <f>ROUND(I110*H110,2)</f>
        <v>0</v>
      </c>
      <c r="BL110" s="19" t="s">
        <v>154</v>
      </c>
      <c r="BM110" s="231" t="s">
        <v>430</v>
      </c>
    </row>
    <row r="111" s="12" customFormat="1" ht="25.92" customHeight="1">
      <c r="A111" s="12"/>
      <c r="B111" s="204"/>
      <c r="C111" s="205"/>
      <c r="D111" s="206" t="s">
        <v>71</v>
      </c>
      <c r="E111" s="207" t="s">
        <v>864</v>
      </c>
      <c r="F111" s="207" t="s">
        <v>889</v>
      </c>
      <c r="G111" s="205"/>
      <c r="H111" s="205"/>
      <c r="I111" s="208"/>
      <c r="J111" s="209">
        <f>BK111</f>
        <v>0</v>
      </c>
      <c r="K111" s="205"/>
      <c r="L111" s="210"/>
      <c r="M111" s="211"/>
      <c r="N111" s="212"/>
      <c r="O111" s="212"/>
      <c r="P111" s="213">
        <f>SUM(P112:P119)</f>
        <v>0</v>
      </c>
      <c r="Q111" s="212"/>
      <c r="R111" s="213">
        <f>SUM(R112:R119)</f>
        <v>0</v>
      </c>
      <c r="S111" s="212"/>
      <c r="T111" s="214">
        <f>SUM(T112:T119)</f>
        <v>0</v>
      </c>
      <c r="U111" s="12"/>
      <c r="V111" s="12"/>
      <c r="W111" s="12"/>
      <c r="X111" s="12"/>
      <c r="Y111" s="12"/>
      <c r="Z111" s="12"/>
      <c r="AA111" s="12"/>
      <c r="AB111" s="12"/>
      <c r="AC111" s="12"/>
      <c r="AD111" s="12"/>
      <c r="AE111" s="12"/>
      <c r="AR111" s="215" t="s">
        <v>80</v>
      </c>
      <c r="AT111" s="216" t="s">
        <v>71</v>
      </c>
      <c r="AU111" s="216" t="s">
        <v>72</v>
      </c>
      <c r="AY111" s="215" t="s">
        <v>147</v>
      </c>
      <c r="BK111" s="217">
        <f>SUM(BK112:BK119)</f>
        <v>0</v>
      </c>
    </row>
    <row r="112" s="2" customFormat="1" ht="16.5" customHeight="1">
      <c r="A112" s="40"/>
      <c r="B112" s="41"/>
      <c r="C112" s="220" t="s">
        <v>72</v>
      </c>
      <c r="D112" s="220" t="s">
        <v>149</v>
      </c>
      <c r="E112" s="221" t="s">
        <v>1007</v>
      </c>
      <c r="F112" s="222" t="s">
        <v>1008</v>
      </c>
      <c r="G112" s="223" t="s">
        <v>892</v>
      </c>
      <c r="H112" s="224">
        <v>1</v>
      </c>
      <c r="I112" s="225"/>
      <c r="J112" s="226">
        <f>ROUND(I112*H112,2)</f>
        <v>0</v>
      </c>
      <c r="K112" s="222" t="s">
        <v>19</v>
      </c>
      <c r="L112" s="46"/>
      <c r="M112" s="227" t="s">
        <v>19</v>
      </c>
      <c r="N112" s="228" t="s">
        <v>43</v>
      </c>
      <c r="O112" s="86"/>
      <c r="P112" s="229">
        <f>O112*H112</f>
        <v>0</v>
      </c>
      <c r="Q112" s="229">
        <v>0</v>
      </c>
      <c r="R112" s="229">
        <f>Q112*H112</f>
        <v>0</v>
      </c>
      <c r="S112" s="229">
        <v>0</v>
      </c>
      <c r="T112" s="230">
        <f>S112*H112</f>
        <v>0</v>
      </c>
      <c r="U112" s="40"/>
      <c r="V112" s="40"/>
      <c r="W112" s="40"/>
      <c r="X112" s="40"/>
      <c r="Y112" s="40"/>
      <c r="Z112" s="40"/>
      <c r="AA112" s="40"/>
      <c r="AB112" s="40"/>
      <c r="AC112" s="40"/>
      <c r="AD112" s="40"/>
      <c r="AE112" s="40"/>
      <c r="AR112" s="231" t="s">
        <v>154</v>
      </c>
      <c r="AT112" s="231" t="s">
        <v>149</v>
      </c>
      <c r="AU112" s="231" t="s">
        <v>80</v>
      </c>
      <c r="AY112" s="19" t="s">
        <v>147</v>
      </c>
      <c r="BE112" s="232">
        <f>IF(N112="základní",J112,0)</f>
        <v>0</v>
      </c>
      <c r="BF112" s="232">
        <f>IF(N112="snížená",J112,0)</f>
        <v>0</v>
      </c>
      <c r="BG112" s="232">
        <f>IF(N112="zákl. přenesená",J112,0)</f>
        <v>0</v>
      </c>
      <c r="BH112" s="232">
        <f>IF(N112="sníž. přenesená",J112,0)</f>
        <v>0</v>
      </c>
      <c r="BI112" s="232">
        <f>IF(N112="nulová",J112,0)</f>
        <v>0</v>
      </c>
      <c r="BJ112" s="19" t="s">
        <v>80</v>
      </c>
      <c r="BK112" s="232">
        <f>ROUND(I112*H112,2)</f>
        <v>0</v>
      </c>
      <c r="BL112" s="19" t="s">
        <v>154</v>
      </c>
      <c r="BM112" s="231" t="s">
        <v>440</v>
      </c>
    </row>
    <row r="113" s="2" customFormat="1" ht="16.5" customHeight="1">
      <c r="A113" s="40"/>
      <c r="B113" s="41"/>
      <c r="C113" s="220" t="s">
        <v>72</v>
      </c>
      <c r="D113" s="220" t="s">
        <v>149</v>
      </c>
      <c r="E113" s="221" t="s">
        <v>1009</v>
      </c>
      <c r="F113" s="222" t="s">
        <v>900</v>
      </c>
      <c r="G113" s="223" t="s">
        <v>808</v>
      </c>
      <c r="H113" s="297"/>
      <c r="I113" s="225"/>
      <c r="J113" s="226">
        <f>ROUND(I113*H113,2)</f>
        <v>0</v>
      </c>
      <c r="K113" s="222" t="s">
        <v>19</v>
      </c>
      <c r="L113" s="46"/>
      <c r="M113" s="227" t="s">
        <v>19</v>
      </c>
      <c r="N113" s="228" t="s">
        <v>43</v>
      </c>
      <c r="O113" s="86"/>
      <c r="P113" s="229">
        <f>O113*H113</f>
        <v>0</v>
      </c>
      <c r="Q113" s="229">
        <v>0</v>
      </c>
      <c r="R113" s="229">
        <f>Q113*H113</f>
        <v>0</v>
      </c>
      <c r="S113" s="229">
        <v>0</v>
      </c>
      <c r="T113" s="230">
        <f>S113*H113</f>
        <v>0</v>
      </c>
      <c r="U113" s="40"/>
      <c r="V113" s="40"/>
      <c r="W113" s="40"/>
      <c r="X113" s="40"/>
      <c r="Y113" s="40"/>
      <c r="Z113" s="40"/>
      <c r="AA113" s="40"/>
      <c r="AB113" s="40"/>
      <c r="AC113" s="40"/>
      <c r="AD113" s="40"/>
      <c r="AE113" s="40"/>
      <c r="AR113" s="231" t="s">
        <v>154</v>
      </c>
      <c r="AT113" s="231" t="s">
        <v>149</v>
      </c>
      <c r="AU113" s="231" t="s">
        <v>80</v>
      </c>
      <c r="AY113" s="19" t="s">
        <v>147</v>
      </c>
      <c r="BE113" s="232">
        <f>IF(N113="základní",J113,0)</f>
        <v>0</v>
      </c>
      <c r="BF113" s="232">
        <f>IF(N113="snížená",J113,0)</f>
        <v>0</v>
      </c>
      <c r="BG113" s="232">
        <f>IF(N113="zákl. přenesená",J113,0)</f>
        <v>0</v>
      </c>
      <c r="BH113" s="232">
        <f>IF(N113="sníž. přenesená",J113,0)</f>
        <v>0</v>
      </c>
      <c r="BI113" s="232">
        <f>IF(N113="nulová",J113,0)</f>
        <v>0</v>
      </c>
      <c r="BJ113" s="19" t="s">
        <v>80</v>
      </c>
      <c r="BK113" s="232">
        <f>ROUND(I113*H113,2)</f>
        <v>0</v>
      </c>
      <c r="BL113" s="19" t="s">
        <v>154</v>
      </c>
      <c r="BM113" s="231" t="s">
        <v>450</v>
      </c>
    </row>
    <row r="114" s="2" customFormat="1" ht="16.5" customHeight="1">
      <c r="A114" s="40"/>
      <c r="B114" s="41"/>
      <c r="C114" s="220" t="s">
        <v>72</v>
      </c>
      <c r="D114" s="220" t="s">
        <v>149</v>
      </c>
      <c r="E114" s="221" t="s">
        <v>1010</v>
      </c>
      <c r="F114" s="222" t="s">
        <v>902</v>
      </c>
      <c r="G114" s="223" t="s">
        <v>892</v>
      </c>
      <c r="H114" s="224">
        <v>1</v>
      </c>
      <c r="I114" s="225"/>
      <c r="J114" s="226">
        <f>ROUND(I114*H114,2)</f>
        <v>0</v>
      </c>
      <c r="K114" s="222" t="s">
        <v>19</v>
      </c>
      <c r="L114" s="46"/>
      <c r="M114" s="227" t="s">
        <v>19</v>
      </c>
      <c r="N114" s="228" t="s">
        <v>43</v>
      </c>
      <c r="O114" s="86"/>
      <c r="P114" s="229">
        <f>O114*H114</f>
        <v>0</v>
      </c>
      <c r="Q114" s="229">
        <v>0</v>
      </c>
      <c r="R114" s="229">
        <f>Q114*H114</f>
        <v>0</v>
      </c>
      <c r="S114" s="229">
        <v>0</v>
      </c>
      <c r="T114" s="230">
        <f>S114*H114</f>
        <v>0</v>
      </c>
      <c r="U114" s="40"/>
      <c r="V114" s="40"/>
      <c r="W114" s="40"/>
      <c r="X114" s="40"/>
      <c r="Y114" s="40"/>
      <c r="Z114" s="40"/>
      <c r="AA114" s="40"/>
      <c r="AB114" s="40"/>
      <c r="AC114" s="40"/>
      <c r="AD114" s="40"/>
      <c r="AE114" s="40"/>
      <c r="AR114" s="231" t="s">
        <v>154</v>
      </c>
      <c r="AT114" s="231" t="s">
        <v>149</v>
      </c>
      <c r="AU114" s="231" t="s">
        <v>80</v>
      </c>
      <c r="AY114" s="19" t="s">
        <v>147</v>
      </c>
      <c r="BE114" s="232">
        <f>IF(N114="základní",J114,0)</f>
        <v>0</v>
      </c>
      <c r="BF114" s="232">
        <f>IF(N114="snížená",J114,0)</f>
        <v>0</v>
      </c>
      <c r="BG114" s="232">
        <f>IF(N114="zákl. přenesená",J114,0)</f>
        <v>0</v>
      </c>
      <c r="BH114" s="232">
        <f>IF(N114="sníž. přenesená",J114,0)</f>
        <v>0</v>
      </c>
      <c r="BI114" s="232">
        <f>IF(N114="nulová",J114,0)</f>
        <v>0</v>
      </c>
      <c r="BJ114" s="19" t="s">
        <v>80</v>
      </c>
      <c r="BK114" s="232">
        <f>ROUND(I114*H114,2)</f>
        <v>0</v>
      </c>
      <c r="BL114" s="19" t="s">
        <v>154</v>
      </c>
      <c r="BM114" s="231" t="s">
        <v>461</v>
      </c>
    </row>
    <row r="115" s="2" customFormat="1" ht="16.5" customHeight="1">
      <c r="A115" s="40"/>
      <c r="B115" s="41"/>
      <c r="C115" s="220" t="s">
        <v>72</v>
      </c>
      <c r="D115" s="220" t="s">
        <v>149</v>
      </c>
      <c r="E115" s="221" t="s">
        <v>1011</v>
      </c>
      <c r="F115" s="222" t="s">
        <v>908</v>
      </c>
      <c r="G115" s="223" t="s">
        <v>892</v>
      </c>
      <c r="H115" s="224">
        <v>1</v>
      </c>
      <c r="I115" s="225"/>
      <c r="J115" s="226">
        <f>ROUND(I115*H115,2)</f>
        <v>0</v>
      </c>
      <c r="K115" s="222" t="s">
        <v>19</v>
      </c>
      <c r="L115" s="46"/>
      <c r="M115" s="227" t="s">
        <v>19</v>
      </c>
      <c r="N115" s="228" t="s">
        <v>43</v>
      </c>
      <c r="O115" s="86"/>
      <c r="P115" s="229">
        <f>O115*H115</f>
        <v>0</v>
      </c>
      <c r="Q115" s="229">
        <v>0</v>
      </c>
      <c r="R115" s="229">
        <f>Q115*H115</f>
        <v>0</v>
      </c>
      <c r="S115" s="229">
        <v>0</v>
      </c>
      <c r="T115" s="230">
        <f>S115*H115</f>
        <v>0</v>
      </c>
      <c r="U115" s="40"/>
      <c r="V115" s="40"/>
      <c r="W115" s="40"/>
      <c r="X115" s="40"/>
      <c r="Y115" s="40"/>
      <c r="Z115" s="40"/>
      <c r="AA115" s="40"/>
      <c r="AB115" s="40"/>
      <c r="AC115" s="40"/>
      <c r="AD115" s="40"/>
      <c r="AE115" s="40"/>
      <c r="AR115" s="231" t="s">
        <v>154</v>
      </c>
      <c r="AT115" s="231" t="s">
        <v>149</v>
      </c>
      <c r="AU115" s="231" t="s">
        <v>80</v>
      </c>
      <c r="AY115" s="19" t="s">
        <v>147</v>
      </c>
      <c r="BE115" s="232">
        <f>IF(N115="základní",J115,0)</f>
        <v>0</v>
      </c>
      <c r="BF115" s="232">
        <f>IF(N115="snížená",J115,0)</f>
        <v>0</v>
      </c>
      <c r="BG115" s="232">
        <f>IF(N115="zákl. přenesená",J115,0)</f>
        <v>0</v>
      </c>
      <c r="BH115" s="232">
        <f>IF(N115="sníž. přenesená",J115,0)</f>
        <v>0</v>
      </c>
      <c r="BI115" s="232">
        <f>IF(N115="nulová",J115,0)</f>
        <v>0</v>
      </c>
      <c r="BJ115" s="19" t="s">
        <v>80</v>
      </c>
      <c r="BK115" s="232">
        <f>ROUND(I115*H115,2)</f>
        <v>0</v>
      </c>
      <c r="BL115" s="19" t="s">
        <v>154</v>
      </c>
      <c r="BM115" s="231" t="s">
        <v>473</v>
      </c>
    </row>
    <row r="116" s="2" customFormat="1" ht="16.5" customHeight="1">
      <c r="A116" s="40"/>
      <c r="B116" s="41"/>
      <c r="C116" s="220" t="s">
        <v>72</v>
      </c>
      <c r="D116" s="220" t="s">
        <v>149</v>
      </c>
      <c r="E116" s="221" t="s">
        <v>1012</v>
      </c>
      <c r="F116" s="222" t="s">
        <v>1013</v>
      </c>
      <c r="G116" s="223" t="s">
        <v>892</v>
      </c>
      <c r="H116" s="224">
        <v>1</v>
      </c>
      <c r="I116" s="225"/>
      <c r="J116" s="226">
        <f>ROUND(I116*H116,2)</f>
        <v>0</v>
      </c>
      <c r="K116" s="222" t="s">
        <v>19</v>
      </c>
      <c r="L116" s="46"/>
      <c r="M116" s="227" t="s">
        <v>19</v>
      </c>
      <c r="N116" s="228" t="s">
        <v>43</v>
      </c>
      <c r="O116" s="86"/>
      <c r="P116" s="229">
        <f>O116*H116</f>
        <v>0</v>
      </c>
      <c r="Q116" s="229">
        <v>0</v>
      </c>
      <c r="R116" s="229">
        <f>Q116*H116</f>
        <v>0</v>
      </c>
      <c r="S116" s="229">
        <v>0</v>
      </c>
      <c r="T116" s="230">
        <f>S116*H116</f>
        <v>0</v>
      </c>
      <c r="U116" s="40"/>
      <c r="V116" s="40"/>
      <c r="W116" s="40"/>
      <c r="X116" s="40"/>
      <c r="Y116" s="40"/>
      <c r="Z116" s="40"/>
      <c r="AA116" s="40"/>
      <c r="AB116" s="40"/>
      <c r="AC116" s="40"/>
      <c r="AD116" s="40"/>
      <c r="AE116" s="40"/>
      <c r="AR116" s="231" t="s">
        <v>154</v>
      </c>
      <c r="AT116" s="231" t="s">
        <v>149</v>
      </c>
      <c r="AU116" s="231" t="s">
        <v>80</v>
      </c>
      <c r="AY116" s="19" t="s">
        <v>147</v>
      </c>
      <c r="BE116" s="232">
        <f>IF(N116="základní",J116,0)</f>
        <v>0</v>
      </c>
      <c r="BF116" s="232">
        <f>IF(N116="snížená",J116,0)</f>
        <v>0</v>
      </c>
      <c r="BG116" s="232">
        <f>IF(N116="zákl. přenesená",J116,0)</f>
        <v>0</v>
      </c>
      <c r="BH116" s="232">
        <f>IF(N116="sníž. přenesená",J116,0)</f>
        <v>0</v>
      </c>
      <c r="BI116" s="232">
        <f>IF(N116="nulová",J116,0)</f>
        <v>0</v>
      </c>
      <c r="BJ116" s="19" t="s">
        <v>80</v>
      </c>
      <c r="BK116" s="232">
        <f>ROUND(I116*H116,2)</f>
        <v>0</v>
      </c>
      <c r="BL116" s="19" t="s">
        <v>154</v>
      </c>
      <c r="BM116" s="231" t="s">
        <v>484</v>
      </c>
    </row>
    <row r="117" s="2" customFormat="1" ht="16.5" customHeight="1">
      <c r="A117" s="40"/>
      <c r="B117" s="41"/>
      <c r="C117" s="220" t="s">
        <v>72</v>
      </c>
      <c r="D117" s="220" t="s">
        <v>149</v>
      </c>
      <c r="E117" s="221" t="s">
        <v>913</v>
      </c>
      <c r="F117" s="222" t="s">
        <v>914</v>
      </c>
      <c r="G117" s="223" t="s">
        <v>892</v>
      </c>
      <c r="H117" s="224">
        <v>1</v>
      </c>
      <c r="I117" s="225"/>
      <c r="J117" s="226">
        <f>ROUND(I117*H117,2)</f>
        <v>0</v>
      </c>
      <c r="K117" s="222" t="s">
        <v>19</v>
      </c>
      <c r="L117" s="46"/>
      <c r="M117" s="227" t="s">
        <v>19</v>
      </c>
      <c r="N117" s="228" t="s">
        <v>43</v>
      </c>
      <c r="O117" s="86"/>
      <c r="P117" s="229">
        <f>O117*H117</f>
        <v>0</v>
      </c>
      <c r="Q117" s="229">
        <v>0</v>
      </c>
      <c r="R117" s="229">
        <f>Q117*H117</f>
        <v>0</v>
      </c>
      <c r="S117" s="229">
        <v>0</v>
      </c>
      <c r="T117" s="230">
        <f>S117*H117</f>
        <v>0</v>
      </c>
      <c r="U117" s="40"/>
      <c r="V117" s="40"/>
      <c r="W117" s="40"/>
      <c r="X117" s="40"/>
      <c r="Y117" s="40"/>
      <c r="Z117" s="40"/>
      <c r="AA117" s="40"/>
      <c r="AB117" s="40"/>
      <c r="AC117" s="40"/>
      <c r="AD117" s="40"/>
      <c r="AE117" s="40"/>
      <c r="AR117" s="231" t="s">
        <v>154</v>
      </c>
      <c r="AT117" s="231" t="s">
        <v>149</v>
      </c>
      <c r="AU117" s="231" t="s">
        <v>80</v>
      </c>
      <c r="AY117" s="19" t="s">
        <v>147</v>
      </c>
      <c r="BE117" s="232">
        <f>IF(N117="základní",J117,0)</f>
        <v>0</v>
      </c>
      <c r="BF117" s="232">
        <f>IF(N117="snížená",J117,0)</f>
        <v>0</v>
      </c>
      <c r="BG117" s="232">
        <f>IF(N117="zákl. přenesená",J117,0)</f>
        <v>0</v>
      </c>
      <c r="BH117" s="232">
        <f>IF(N117="sníž. přenesená",J117,0)</f>
        <v>0</v>
      </c>
      <c r="BI117" s="232">
        <f>IF(N117="nulová",J117,0)</f>
        <v>0</v>
      </c>
      <c r="BJ117" s="19" t="s">
        <v>80</v>
      </c>
      <c r="BK117" s="232">
        <f>ROUND(I117*H117,2)</f>
        <v>0</v>
      </c>
      <c r="BL117" s="19" t="s">
        <v>154</v>
      </c>
      <c r="BM117" s="231" t="s">
        <v>493</v>
      </c>
    </row>
    <row r="118" s="2" customFormat="1" ht="16.5" customHeight="1">
      <c r="A118" s="40"/>
      <c r="B118" s="41"/>
      <c r="C118" s="220" t="s">
        <v>72</v>
      </c>
      <c r="D118" s="220" t="s">
        <v>149</v>
      </c>
      <c r="E118" s="221" t="s">
        <v>1014</v>
      </c>
      <c r="F118" s="222" t="s">
        <v>1015</v>
      </c>
      <c r="G118" s="223" t="s">
        <v>892</v>
      </c>
      <c r="H118" s="224">
        <v>1</v>
      </c>
      <c r="I118" s="225"/>
      <c r="J118" s="226">
        <f>ROUND(I118*H118,2)</f>
        <v>0</v>
      </c>
      <c r="K118" s="222" t="s">
        <v>19</v>
      </c>
      <c r="L118" s="46"/>
      <c r="M118" s="227" t="s">
        <v>19</v>
      </c>
      <c r="N118" s="228" t="s">
        <v>43</v>
      </c>
      <c r="O118" s="86"/>
      <c r="P118" s="229">
        <f>O118*H118</f>
        <v>0</v>
      </c>
      <c r="Q118" s="229">
        <v>0</v>
      </c>
      <c r="R118" s="229">
        <f>Q118*H118</f>
        <v>0</v>
      </c>
      <c r="S118" s="229">
        <v>0</v>
      </c>
      <c r="T118" s="230">
        <f>S118*H118</f>
        <v>0</v>
      </c>
      <c r="U118" s="40"/>
      <c r="V118" s="40"/>
      <c r="W118" s="40"/>
      <c r="X118" s="40"/>
      <c r="Y118" s="40"/>
      <c r="Z118" s="40"/>
      <c r="AA118" s="40"/>
      <c r="AB118" s="40"/>
      <c r="AC118" s="40"/>
      <c r="AD118" s="40"/>
      <c r="AE118" s="40"/>
      <c r="AR118" s="231" t="s">
        <v>154</v>
      </c>
      <c r="AT118" s="231" t="s">
        <v>149</v>
      </c>
      <c r="AU118" s="231" t="s">
        <v>80</v>
      </c>
      <c r="AY118" s="19" t="s">
        <v>147</v>
      </c>
      <c r="BE118" s="232">
        <f>IF(N118="základní",J118,0)</f>
        <v>0</v>
      </c>
      <c r="BF118" s="232">
        <f>IF(N118="snížená",J118,0)</f>
        <v>0</v>
      </c>
      <c r="BG118" s="232">
        <f>IF(N118="zákl. přenesená",J118,0)</f>
        <v>0</v>
      </c>
      <c r="BH118" s="232">
        <f>IF(N118="sníž. přenesená",J118,0)</f>
        <v>0</v>
      </c>
      <c r="BI118" s="232">
        <f>IF(N118="nulová",J118,0)</f>
        <v>0</v>
      </c>
      <c r="BJ118" s="19" t="s">
        <v>80</v>
      </c>
      <c r="BK118" s="232">
        <f>ROUND(I118*H118,2)</f>
        <v>0</v>
      </c>
      <c r="BL118" s="19" t="s">
        <v>154</v>
      </c>
      <c r="BM118" s="231" t="s">
        <v>507</v>
      </c>
    </row>
    <row r="119" s="2" customFormat="1" ht="16.5" customHeight="1">
      <c r="A119" s="40"/>
      <c r="B119" s="41"/>
      <c r="C119" s="220" t="s">
        <v>72</v>
      </c>
      <c r="D119" s="220" t="s">
        <v>149</v>
      </c>
      <c r="E119" s="221" t="s">
        <v>1016</v>
      </c>
      <c r="F119" s="222" t="s">
        <v>101</v>
      </c>
      <c r="G119" s="223" t="s">
        <v>892</v>
      </c>
      <c r="H119" s="224">
        <v>1</v>
      </c>
      <c r="I119" s="225"/>
      <c r="J119" s="226">
        <f>ROUND(I119*H119,2)</f>
        <v>0</v>
      </c>
      <c r="K119" s="222" t="s">
        <v>19</v>
      </c>
      <c r="L119" s="46"/>
      <c r="M119" s="298" t="s">
        <v>19</v>
      </c>
      <c r="N119" s="299" t="s">
        <v>43</v>
      </c>
      <c r="O119" s="295"/>
      <c r="P119" s="300">
        <f>O119*H119</f>
        <v>0</v>
      </c>
      <c r="Q119" s="300">
        <v>0</v>
      </c>
      <c r="R119" s="300">
        <f>Q119*H119</f>
        <v>0</v>
      </c>
      <c r="S119" s="300">
        <v>0</v>
      </c>
      <c r="T119" s="301">
        <f>S119*H119</f>
        <v>0</v>
      </c>
      <c r="U119" s="40"/>
      <c r="V119" s="40"/>
      <c r="W119" s="40"/>
      <c r="X119" s="40"/>
      <c r="Y119" s="40"/>
      <c r="Z119" s="40"/>
      <c r="AA119" s="40"/>
      <c r="AB119" s="40"/>
      <c r="AC119" s="40"/>
      <c r="AD119" s="40"/>
      <c r="AE119" s="40"/>
      <c r="AR119" s="231" t="s">
        <v>154</v>
      </c>
      <c r="AT119" s="231" t="s">
        <v>149</v>
      </c>
      <c r="AU119" s="231" t="s">
        <v>80</v>
      </c>
      <c r="AY119" s="19" t="s">
        <v>147</v>
      </c>
      <c r="BE119" s="232">
        <f>IF(N119="základní",J119,0)</f>
        <v>0</v>
      </c>
      <c r="BF119" s="232">
        <f>IF(N119="snížená",J119,0)</f>
        <v>0</v>
      </c>
      <c r="BG119" s="232">
        <f>IF(N119="zákl. přenesená",J119,0)</f>
        <v>0</v>
      </c>
      <c r="BH119" s="232">
        <f>IF(N119="sníž. přenesená",J119,0)</f>
        <v>0</v>
      </c>
      <c r="BI119" s="232">
        <f>IF(N119="nulová",J119,0)</f>
        <v>0</v>
      </c>
      <c r="BJ119" s="19" t="s">
        <v>80</v>
      </c>
      <c r="BK119" s="232">
        <f>ROUND(I119*H119,2)</f>
        <v>0</v>
      </c>
      <c r="BL119" s="19" t="s">
        <v>154</v>
      </c>
      <c r="BM119" s="231" t="s">
        <v>519</v>
      </c>
    </row>
    <row r="120" s="2" customFormat="1" ht="6.96" customHeight="1">
      <c r="A120" s="40"/>
      <c r="B120" s="61"/>
      <c r="C120" s="62"/>
      <c r="D120" s="62"/>
      <c r="E120" s="62"/>
      <c r="F120" s="62"/>
      <c r="G120" s="62"/>
      <c r="H120" s="62"/>
      <c r="I120" s="168"/>
      <c r="J120" s="62"/>
      <c r="K120" s="62"/>
      <c r="L120" s="46"/>
      <c r="M120" s="40"/>
      <c r="O120" s="40"/>
      <c r="P120" s="40"/>
      <c r="Q120" s="40"/>
      <c r="R120" s="40"/>
      <c r="S120" s="40"/>
      <c r="T120" s="40"/>
      <c r="U120" s="40"/>
      <c r="V120" s="40"/>
      <c r="W120" s="40"/>
      <c r="X120" s="40"/>
      <c r="Y120" s="40"/>
      <c r="Z120" s="40"/>
      <c r="AA120" s="40"/>
      <c r="AB120" s="40"/>
      <c r="AC120" s="40"/>
      <c r="AD120" s="40"/>
      <c r="AE120" s="40"/>
    </row>
  </sheetData>
  <sheetProtection sheet="1" autoFilter="0" formatColumns="0" formatRows="0" objects="1" scenarios="1" spinCount="100000" saltValue="/C2y1rKMb1GvUnVa3Fr0co3ABkrKI6yUbDx1yL9ivnLc1kaXMYU8CKDbE9+VODQtuXb65BKdmLxWNQfvfW2SPQ==" hashValue="1kdVWPm2yUfqtCR0gqcsISaPPjaFwX2FFy0hjYMuMq7fh7oTZr1B4r/OPssQLOh5EcuTnGY5w5QIWae5Zs1HfA==" algorithmName="SHA-512" password="CC35"/>
  <autoFilter ref="C81:K11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99</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1017</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ROUND(J82,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ROUND((SUM(BE82:BE117)),  2)</f>
        <v>0</v>
      </c>
      <c r="G33" s="40"/>
      <c r="H33" s="40"/>
      <c r="I33" s="157">
        <v>0.20999999999999999</v>
      </c>
      <c r="J33" s="156">
        <f>ROUND(((SUM(BE82:BE117))*I33),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ROUND((SUM(BF82:BF117)),  2)</f>
        <v>0</v>
      </c>
      <c r="G34" s="40"/>
      <c r="H34" s="40"/>
      <c r="I34" s="157">
        <v>0.14999999999999999</v>
      </c>
      <c r="J34" s="156">
        <f>ROUND(((SUM(BF82:BF117))*I34),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ROUND((SUM(BG82:BG117)),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ROUND((SUM(BH82:BH117)),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ROUND((SUM(BI82:BI117)),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24 - Kanalizace</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J82</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1018</v>
      </c>
      <c r="E60" s="181"/>
      <c r="F60" s="181"/>
      <c r="G60" s="181"/>
      <c r="H60" s="181"/>
      <c r="I60" s="182"/>
      <c r="J60" s="183">
        <f>J83</f>
        <v>0</v>
      </c>
      <c r="K60" s="179"/>
      <c r="L60" s="184"/>
      <c r="S60" s="9"/>
      <c r="T60" s="9"/>
      <c r="U60" s="9"/>
      <c r="V60" s="9"/>
      <c r="W60" s="9"/>
      <c r="X60" s="9"/>
      <c r="Y60" s="9"/>
      <c r="Z60" s="9"/>
      <c r="AA60" s="9"/>
      <c r="AB60" s="9"/>
      <c r="AC60" s="9"/>
      <c r="AD60" s="9"/>
      <c r="AE60" s="9"/>
    </row>
    <row r="61" s="9" customFormat="1" ht="24.96" customHeight="1">
      <c r="A61" s="9"/>
      <c r="B61" s="178"/>
      <c r="C61" s="179"/>
      <c r="D61" s="180" t="s">
        <v>1019</v>
      </c>
      <c r="E61" s="181"/>
      <c r="F61" s="181"/>
      <c r="G61" s="181"/>
      <c r="H61" s="181"/>
      <c r="I61" s="182"/>
      <c r="J61" s="183">
        <f>J100</f>
        <v>0</v>
      </c>
      <c r="K61" s="179"/>
      <c r="L61" s="184"/>
      <c r="S61" s="9"/>
      <c r="T61" s="9"/>
      <c r="U61" s="9"/>
      <c r="V61" s="9"/>
      <c r="W61" s="9"/>
      <c r="X61" s="9"/>
      <c r="Y61" s="9"/>
      <c r="Z61" s="9"/>
      <c r="AA61" s="9"/>
      <c r="AB61" s="9"/>
      <c r="AC61" s="9"/>
      <c r="AD61" s="9"/>
      <c r="AE61" s="9"/>
    </row>
    <row r="62" s="9" customFormat="1" ht="24.96" customHeight="1">
      <c r="A62" s="9"/>
      <c r="B62" s="178"/>
      <c r="C62" s="179"/>
      <c r="D62" s="180" t="s">
        <v>958</v>
      </c>
      <c r="E62" s="181"/>
      <c r="F62" s="181"/>
      <c r="G62" s="181"/>
      <c r="H62" s="181"/>
      <c r="I62" s="182"/>
      <c r="J62" s="183">
        <f>J109</f>
        <v>0</v>
      </c>
      <c r="K62" s="179"/>
      <c r="L62" s="184"/>
      <c r="S62" s="9"/>
      <c r="T62" s="9"/>
      <c r="U62" s="9"/>
      <c r="V62" s="9"/>
      <c r="W62" s="9"/>
      <c r="X62" s="9"/>
      <c r="Y62" s="9"/>
      <c r="Z62" s="9"/>
      <c r="AA62" s="9"/>
      <c r="AB62" s="9"/>
      <c r="AC62" s="9"/>
      <c r="AD62" s="9"/>
      <c r="AE62" s="9"/>
    </row>
    <row r="63" s="2" customFormat="1" ht="21.84" customHeight="1">
      <c r="A63" s="40"/>
      <c r="B63" s="41"/>
      <c r="C63" s="42"/>
      <c r="D63" s="42"/>
      <c r="E63" s="42"/>
      <c r="F63" s="42"/>
      <c r="G63" s="42"/>
      <c r="H63" s="42"/>
      <c r="I63" s="138"/>
      <c r="J63" s="42"/>
      <c r="K63" s="42"/>
      <c r="L63" s="139"/>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68"/>
      <c r="J64" s="62"/>
      <c r="K64" s="62"/>
      <c r="L64" s="139"/>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71"/>
      <c r="J68" s="64"/>
      <c r="K68" s="64"/>
      <c r="L68" s="139"/>
      <c r="S68" s="40"/>
      <c r="T68" s="40"/>
      <c r="U68" s="40"/>
      <c r="V68" s="40"/>
      <c r="W68" s="40"/>
      <c r="X68" s="40"/>
      <c r="Y68" s="40"/>
      <c r="Z68" s="40"/>
      <c r="AA68" s="40"/>
      <c r="AB68" s="40"/>
      <c r="AC68" s="40"/>
      <c r="AD68" s="40"/>
      <c r="AE68" s="40"/>
    </row>
    <row r="69" s="2" customFormat="1" ht="24.96" customHeight="1">
      <c r="A69" s="40"/>
      <c r="B69" s="41"/>
      <c r="C69" s="25" t="s">
        <v>132</v>
      </c>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6.5" customHeight="1">
      <c r="A72" s="40"/>
      <c r="B72" s="41"/>
      <c r="C72" s="42"/>
      <c r="D72" s="42"/>
      <c r="E72" s="172" t="str">
        <f>E7</f>
        <v>Stavební úpravy MŠ Sendražice</v>
      </c>
      <c r="F72" s="34"/>
      <c r="G72" s="34"/>
      <c r="H72" s="34"/>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108</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71" t="str">
        <f>E9</f>
        <v>24 - Kanalizace</v>
      </c>
      <c r="F74" s="42"/>
      <c r="G74" s="42"/>
      <c r="H74" s="42"/>
      <c r="I74" s="138"/>
      <c r="J74" s="42"/>
      <c r="K74" s="42"/>
      <c r="L74" s="13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parc. č. st 600</v>
      </c>
      <c r="G76" s="42"/>
      <c r="H76" s="42"/>
      <c r="I76" s="142" t="s">
        <v>23</v>
      </c>
      <c r="J76" s="74" t="str">
        <f>IF(J12="","",J12)</f>
        <v>12. 5. 2020</v>
      </c>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Město Kolín</v>
      </c>
      <c r="G78" s="42"/>
      <c r="H78" s="42"/>
      <c r="I78" s="142" t="s">
        <v>31</v>
      </c>
      <c r="J78" s="38" t="str">
        <f>E21</f>
        <v>Revitali s.r.o.</v>
      </c>
      <c r="K78" s="42"/>
      <c r="L78" s="139"/>
      <c r="S78" s="40"/>
      <c r="T78" s="40"/>
      <c r="U78" s="40"/>
      <c r="V78" s="40"/>
      <c r="W78" s="40"/>
      <c r="X78" s="40"/>
      <c r="Y78" s="40"/>
      <c r="Z78" s="40"/>
      <c r="AA78" s="40"/>
      <c r="AB78" s="40"/>
      <c r="AC78" s="40"/>
      <c r="AD78" s="40"/>
      <c r="AE78" s="40"/>
    </row>
    <row r="79" s="2" customFormat="1" ht="15.15" customHeight="1">
      <c r="A79" s="40"/>
      <c r="B79" s="41"/>
      <c r="C79" s="34" t="s">
        <v>29</v>
      </c>
      <c r="D79" s="42"/>
      <c r="E79" s="42"/>
      <c r="F79" s="29" t="str">
        <f>IF(E18="","",E18)</f>
        <v>Vyplň údaj</v>
      </c>
      <c r="G79" s="42"/>
      <c r="H79" s="42"/>
      <c r="I79" s="142" t="s">
        <v>34</v>
      </c>
      <c r="J79" s="38" t="str">
        <f>E24</f>
        <v xml:space="preserve"> </v>
      </c>
      <c r="K79" s="42"/>
      <c r="L79" s="139"/>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38"/>
      <c r="J80" s="42"/>
      <c r="K80" s="42"/>
      <c r="L80" s="139"/>
      <c r="S80" s="40"/>
      <c r="T80" s="40"/>
      <c r="U80" s="40"/>
      <c r="V80" s="40"/>
      <c r="W80" s="40"/>
      <c r="X80" s="40"/>
      <c r="Y80" s="40"/>
      <c r="Z80" s="40"/>
      <c r="AA80" s="40"/>
      <c r="AB80" s="40"/>
      <c r="AC80" s="40"/>
      <c r="AD80" s="40"/>
      <c r="AE80" s="40"/>
    </row>
    <row r="81" s="11" customFormat="1" ht="29.28" customHeight="1">
      <c r="A81" s="192"/>
      <c r="B81" s="193"/>
      <c r="C81" s="194" t="s">
        <v>133</v>
      </c>
      <c r="D81" s="195" t="s">
        <v>57</v>
      </c>
      <c r="E81" s="195" t="s">
        <v>53</v>
      </c>
      <c r="F81" s="195" t="s">
        <v>54</v>
      </c>
      <c r="G81" s="195" t="s">
        <v>134</v>
      </c>
      <c r="H81" s="195" t="s">
        <v>135</v>
      </c>
      <c r="I81" s="196" t="s">
        <v>136</v>
      </c>
      <c r="J81" s="195" t="s">
        <v>112</v>
      </c>
      <c r="K81" s="197" t="s">
        <v>137</v>
      </c>
      <c r="L81" s="198"/>
      <c r="M81" s="94" t="s">
        <v>19</v>
      </c>
      <c r="N81" s="95" t="s">
        <v>42</v>
      </c>
      <c r="O81" s="95" t="s">
        <v>138</v>
      </c>
      <c r="P81" s="95" t="s">
        <v>139</v>
      </c>
      <c r="Q81" s="95" t="s">
        <v>140</v>
      </c>
      <c r="R81" s="95" t="s">
        <v>141</v>
      </c>
      <c r="S81" s="95" t="s">
        <v>142</v>
      </c>
      <c r="T81" s="96" t="s">
        <v>143</v>
      </c>
      <c r="U81" s="192"/>
      <c r="V81" s="192"/>
      <c r="W81" s="192"/>
      <c r="X81" s="192"/>
      <c r="Y81" s="192"/>
      <c r="Z81" s="192"/>
      <c r="AA81" s="192"/>
      <c r="AB81" s="192"/>
      <c r="AC81" s="192"/>
      <c r="AD81" s="192"/>
      <c r="AE81" s="192"/>
    </row>
    <row r="82" s="2" customFormat="1" ht="22.8" customHeight="1">
      <c r="A82" s="40"/>
      <c r="B82" s="41"/>
      <c r="C82" s="101" t="s">
        <v>144</v>
      </c>
      <c r="D82" s="42"/>
      <c r="E82" s="42"/>
      <c r="F82" s="42"/>
      <c r="G82" s="42"/>
      <c r="H82" s="42"/>
      <c r="I82" s="138"/>
      <c r="J82" s="199">
        <f>BK82</f>
        <v>0</v>
      </c>
      <c r="K82" s="42"/>
      <c r="L82" s="46"/>
      <c r="M82" s="97"/>
      <c r="N82" s="200"/>
      <c r="O82" s="98"/>
      <c r="P82" s="201">
        <f>P83+P100+P109</f>
        <v>0</v>
      </c>
      <c r="Q82" s="98"/>
      <c r="R82" s="201">
        <f>R83+R100+R109</f>
        <v>0</v>
      </c>
      <c r="S82" s="98"/>
      <c r="T82" s="202">
        <f>T83+T100+T109</f>
        <v>0</v>
      </c>
      <c r="U82" s="40"/>
      <c r="V82" s="40"/>
      <c r="W82" s="40"/>
      <c r="X82" s="40"/>
      <c r="Y82" s="40"/>
      <c r="Z82" s="40"/>
      <c r="AA82" s="40"/>
      <c r="AB82" s="40"/>
      <c r="AC82" s="40"/>
      <c r="AD82" s="40"/>
      <c r="AE82" s="40"/>
      <c r="AT82" s="19" t="s">
        <v>71</v>
      </c>
      <c r="AU82" s="19" t="s">
        <v>113</v>
      </c>
      <c r="BK82" s="203">
        <f>BK83+BK100+BK109</f>
        <v>0</v>
      </c>
    </row>
    <row r="83" s="12" customFormat="1" ht="25.92" customHeight="1">
      <c r="A83" s="12"/>
      <c r="B83" s="204"/>
      <c r="C83" s="205"/>
      <c r="D83" s="206" t="s">
        <v>71</v>
      </c>
      <c r="E83" s="207" t="s">
        <v>825</v>
      </c>
      <c r="F83" s="207" t="s">
        <v>927</v>
      </c>
      <c r="G83" s="205"/>
      <c r="H83" s="205"/>
      <c r="I83" s="208"/>
      <c r="J83" s="209">
        <f>BK83</f>
        <v>0</v>
      </c>
      <c r="K83" s="205"/>
      <c r="L83" s="210"/>
      <c r="M83" s="211"/>
      <c r="N83" s="212"/>
      <c r="O83" s="212"/>
      <c r="P83" s="213">
        <f>SUM(P84:P99)</f>
        <v>0</v>
      </c>
      <c r="Q83" s="212"/>
      <c r="R83" s="213">
        <f>SUM(R84:R99)</f>
        <v>0</v>
      </c>
      <c r="S83" s="212"/>
      <c r="T83" s="214">
        <f>SUM(T84:T99)</f>
        <v>0</v>
      </c>
      <c r="U83" s="12"/>
      <c r="V83" s="12"/>
      <c r="W83" s="12"/>
      <c r="X83" s="12"/>
      <c r="Y83" s="12"/>
      <c r="Z83" s="12"/>
      <c r="AA83" s="12"/>
      <c r="AB83" s="12"/>
      <c r="AC83" s="12"/>
      <c r="AD83" s="12"/>
      <c r="AE83" s="12"/>
      <c r="AR83" s="215" t="s">
        <v>80</v>
      </c>
      <c r="AT83" s="216" t="s">
        <v>71</v>
      </c>
      <c r="AU83" s="216" t="s">
        <v>72</v>
      </c>
      <c r="AY83" s="215" t="s">
        <v>147</v>
      </c>
      <c r="BK83" s="217">
        <f>SUM(BK84:BK99)</f>
        <v>0</v>
      </c>
    </row>
    <row r="84" s="2" customFormat="1" ht="16.5" customHeight="1">
      <c r="A84" s="40"/>
      <c r="B84" s="41"/>
      <c r="C84" s="220" t="s">
        <v>72</v>
      </c>
      <c r="D84" s="220" t="s">
        <v>149</v>
      </c>
      <c r="E84" s="221" t="s">
        <v>1020</v>
      </c>
      <c r="F84" s="222" t="s">
        <v>1021</v>
      </c>
      <c r="G84" s="223" t="s">
        <v>258</v>
      </c>
      <c r="H84" s="224">
        <v>30</v>
      </c>
      <c r="I84" s="225"/>
      <c r="J84" s="226">
        <f>ROUND(I84*H84,2)</f>
        <v>0</v>
      </c>
      <c r="K84" s="222" t="s">
        <v>19</v>
      </c>
      <c r="L84" s="46"/>
      <c r="M84" s="227" t="s">
        <v>19</v>
      </c>
      <c r="N84" s="228" t="s">
        <v>43</v>
      </c>
      <c r="O84" s="86"/>
      <c r="P84" s="229">
        <f>O84*H84</f>
        <v>0</v>
      </c>
      <c r="Q84" s="229">
        <v>0</v>
      </c>
      <c r="R84" s="229">
        <f>Q84*H84</f>
        <v>0</v>
      </c>
      <c r="S84" s="229">
        <v>0</v>
      </c>
      <c r="T84" s="230">
        <f>S84*H84</f>
        <v>0</v>
      </c>
      <c r="U84" s="40"/>
      <c r="V84" s="40"/>
      <c r="W84" s="40"/>
      <c r="X84" s="40"/>
      <c r="Y84" s="40"/>
      <c r="Z84" s="40"/>
      <c r="AA84" s="40"/>
      <c r="AB84" s="40"/>
      <c r="AC84" s="40"/>
      <c r="AD84" s="40"/>
      <c r="AE84" s="40"/>
      <c r="AR84" s="231" t="s">
        <v>154</v>
      </c>
      <c r="AT84" s="231" t="s">
        <v>149</v>
      </c>
      <c r="AU84" s="231" t="s">
        <v>80</v>
      </c>
      <c r="AY84" s="19" t="s">
        <v>147</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154</v>
      </c>
      <c r="BM84" s="231" t="s">
        <v>82</v>
      </c>
    </row>
    <row r="85" s="2" customFormat="1" ht="16.5" customHeight="1">
      <c r="A85" s="40"/>
      <c r="B85" s="41"/>
      <c r="C85" s="220" t="s">
        <v>72</v>
      </c>
      <c r="D85" s="220" t="s">
        <v>149</v>
      </c>
      <c r="E85" s="221" t="s">
        <v>1022</v>
      </c>
      <c r="F85" s="222" t="s">
        <v>1023</v>
      </c>
      <c r="G85" s="223" t="s">
        <v>258</v>
      </c>
      <c r="H85" s="224">
        <v>20</v>
      </c>
      <c r="I85" s="225"/>
      <c r="J85" s="226">
        <f>ROUND(I85*H85,2)</f>
        <v>0</v>
      </c>
      <c r="K85" s="222" t="s">
        <v>19</v>
      </c>
      <c r="L85" s="46"/>
      <c r="M85" s="227" t="s">
        <v>19</v>
      </c>
      <c r="N85" s="228" t="s">
        <v>43</v>
      </c>
      <c r="O85" s="86"/>
      <c r="P85" s="229">
        <f>O85*H85</f>
        <v>0</v>
      </c>
      <c r="Q85" s="229">
        <v>0</v>
      </c>
      <c r="R85" s="229">
        <f>Q85*H85</f>
        <v>0</v>
      </c>
      <c r="S85" s="229">
        <v>0</v>
      </c>
      <c r="T85" s="230">
        <f>S85*H85</f>
        <v>0</v>
      </c>
      <c r="U85" s="40"/>
      <c r="V85" s="40"/>
      <c r="W85" s="40"/>
      <c r="X85" s="40"/>
      <c r="Y85" s="40"/>
      <c r="Z85" s="40"/>
      <c r="AA85" s="40"/>
      <c r="AB85" s="40"/>
      <c r="AC85" s="40"/>
      <c r="AD85" s="40"/>
      <c r="AE85" s="40"/>
      <c r="AR85" s="231" t="s">
        <v>154</v>
      </c>
      <c r="AT85" s="231" t="s">
        <v>149</v>
      </c>
      <c r="AU85" s="231" t="s">
        <v>80</v>
      </c>
      <c r="AY85" s="19" t="s">
        <v>147</v>
      </c>
      <c r="BE85" s="232">
        <f>IF(N85="základní",J85,0)</f>
        <v>0</v>
      </c>
      <c r="BF85" s="232">
        <f>IF(N85="snížená",J85,0)</f>
        <v>0</v>
      </c>
      <c r="BG85" s="232">
        <f>IF(N85="zákl. přenesená",J85,0)</f>
        <v>0</v>
      </c>
      <c r="BH85" s="232">
        <f>IF(N85="sníž. přenesená",J85,0)</f>
        <v>0</v>
      </c>
      <c r="BI85" s="232">
        <f>IF(N85="nulová",J85,0)</f>
        <v>0</v>
      </c>
      <c r="BJ85" s="19" t="s">
        <v>80</v>
      </c>
      <c r="BK85" s="232">
        <f>ROUND(I85*H85,2)</f>
        <v>0</v>
      </c>
      <c r="BL85" s="19" t="s">
        <v>154</v>
      </c>
      <c r="BM85" s="231" t="s">
        <v>154</v>
      </c>
    </row>
    <row r="86" s="2" customFormat="1" ht="16.5" customHeight="1">
      <c r="A86" s="40"/>
      <c r="B86" s="41"/>
      <c r="C86" s="220" t="s">
        <v>72</v>
      </c>
      <c r="D86" s="220" t="s">
        <v>149</v>
      </c>
      <c r="E86" s="221" t="s">
        <v>1024</v>
      </c>
      <c r="F86" s="222" t="s">
        <v>1025</v>
      </c>
      <c r="G86" s="223" t="s">
        <v>258</v>
      </c>
      <c r="H86" s="224">
        <v>26</v>
      </c>
      <c r="I86" s="225"/>
      <c r="J86" s="226">
        <f>ROUND(I86*H86,2)</f>
        <v>0</v>
      </c>
      <c r="K86" s="222" t="s">
        <v>19</v>
      </c>
      <c r="L86" s="46"/>
      <c r="M86" s="227" t="s">
        <v>19</v>
      </c>
      <c r="N86" s="228" t="s">
        <v>43</v>
      </c>
      <c r="O86" s="86"/>
      <c r="P86" s="229">
        <f>O86*H86</f>
        <v>0</v>
      </c>
      <c r="Q86" s="229">
        <v>0</v>
      </c>
      <c r="R86" s="229">
        <f>Q86*H86</f>
        <v>0</v>
      </c>
      <c r="S86" s="229">
        <v>0</v>
      </c>
      <c r="T86" s="230">
        <f>S86*H86</f>
        <v>0</v>
      </c>
      <c r="U86" s="40"/>
      <c r="V86" s="40"/>
      <c r="W86" s="40"/>
      <c r="X86" s="40"/>
      <c r="Y86" s="40"/>
      <c r="Z86" s="40"/>
      <c r="AA86" s="40"/>
      <c r="AB86" s="40"/>
      <c r="AC86" s="40"/>
      <c r="AD86" s="40"/>
      <c r="AE86" s="40"/>
      <c r="AR86" s="231" t="s">
        <v>154</v>
      </c>
      <c r="AT86" s="231" t="s">
        <v>149</v>
      </c>
      <c r="AU86" s="231" t="s">
        <v>80</v>
      </c>
      <c r="AY86" s="19" t="s">
        <v>147</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154</v>
      </c>
      <c r="BM86" s="231" t="s">
        <v>192</v>
      </c>
    </row>
    <row r="87" s="2" customFormat="1" ht="16.5" customHeight="1">
      <c r="A87" s="40"/>
      <c r="B87" s="41"/>
      <c r="C87" s="220" t="s">
        <v>72</v>
      </c>
      <c r="D87" s="220" t="s">
        <v>149</v>
      </c>
      <c r="E87" s="221" t="s">
        <v>1026</v>
      </c>
      <c r="F87" s="222" t="s">
        <v>1027</v>
      </c>
      <c r="G87" s="223" t="s">
        <v>258</v>
      </c>
      <c r="H87" s="224">
        <v>28</v>
      </c>
      <c r="I87" s="225"/>
      <c r="J87" s="226">
        <f>ROUND(I87*H87,2)</f>
        <v>0</v>
      </c>
      <c r="K87" s="222" t="s">
        <v>19</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154</v>
      </c>
      <c r="AT87" s="231" t="s">
        <v>149</v>
      </c>
      <c r="AU87" s="231" t="s">
        <v>80</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154</v>
      </c>
      <c r="BM87" s="231" t="s">
        <v>206</v>
      </c>
    </row>
    <row r="88" s="2" customFormat="1" ht="16.5" customHeight="1">
      <c r="A88" s="40"/>
      <c r="B88" s="41"/>
      <c r="C88" s="220" t="s">
        <v>72</v>
      </c>
      <c r="D88" s="220" t="s">
        <v>149</v>
      </c>
      <c r="E88" s="221" t="s">
        <v>1028</v>
      </c>
      <c r="F88" s="222" t="s">
        <v>1029</v>
      </c>
      <c r="G88" s="223" t="s">
        <v>258</v>
      </c>
      <c r="H88" s="224">
        <v>10</v>
      </c>
      <c r="I88" s="225"/>
      <c r="J88" s="226">
        <f>ROUND(I88*H88,2)</f>
        <v>0</v>
      </c>
      <c r="K88" s="222" t="s">
        <v>19</v>
      </c>
      <c r="L88" s="46"/>
      <c r="M88" s="227" t="s">
        <v>19</v>
      </c>
      <c r="N88" s="228" t="s">
        <v>43</v>
      </c>
      <c r="O88" s="86"/>
      <c r="P88" s="229">
        <f>O88*H88</f>
        <v>0</v>
      </c>
      <c r="Q88" s="229">
        <v>0</v>
      </c>
      <c r="R88" s="229">
        <f>Q88*H88</f>
        <v>0</v>
      </c>
      <c r="S88" s="229">
        <v>0</v>
      </c>
      <c r="T88" s="230">
        <f>S88*H88</f>
        <v>0</v>
      </c>
      <c r="U88" s="40"/>
      <c r="V88" s="40"/>
      <c r="W88" s="40"/>
      <c r="X88" s="40"/>
      <c r="Y88" s="40"/>
      <c r="Z88" s="40"/>
      <c r="AA88" s="40"/>
      <c r="AB88" s="40"/>
      <c r="AC88" s="40"/>
      <c r="AD88" s="40"/>
      <c r="AE88" s="40"/>
      <c r="AR88" s="231" t="s">
        <v>154</v>
      </c>
      <c r="AT88" s="231" t="s">
        <v>149</v>
      </c>
      <c r="AU88" s="231" t="s">
        <v>80</v>
      </c>
      <c r="AY88" s="19" t="s">
        <v>147</v>
      </c>
      <c r="BE88" s="232">
        <f>IF(N88="základní",J88,0)</f>
        <v>0</v>
      </c>
      <c r="BF88" s="232">
        <f>IF(N88="snížená",J88,0)</f>
        <v>0</v>
      </c>
      <c r="BG88" s="232">
        <f>IF(N88="zákl. přenesená",J88,0)</f>
        <v>0</v>
      </c>
      <c r="BH88" s="232">
        <f>IF(N88="sníž. přenesená",J88,0)</f>
        <v>0</v>
      </c>
      <c r="BI88" s="232">
        <f>IF(N88="nulová",J88,0)</f>
        <v>0</v>
      </c>
      <c r="BJ88" s="19" t="s">
        <v>80</v>
      </c>
      <c r="BK88" s="232">
        <f>ROUND(I88*H88,2)</f>
        <v>0</v>
      </c>
      <c r="BL88" s="19" t="s">
        <v>154</v>
      </c>
      <c r="BM88" s="231" t="s">
        <v>217</v>
      </c>
    </row>
    <row r="89" s="2" customFormat="1" ht="16.5" customHeight="1">
      <c r="A89" s="40"/>
      <c r="B89" s="41"/>
      <c r="C89" s="220" t="s">
        <v>72</v>
      </c>
      <c r="D89" s="220" t="s">
        <v>149</v>
      </c>
      <c r="E89" s="221" t="s">
        <v>1030</v>
      </c>
      <c r="F89" s="222" t="s">
        <v>1031</v>
      </c>
      <c r="G89" s="223" t="s">
        <v>258</v>
      </c>
      <c r="H89" s="224">
        <v>20</v>
      </c>
      <c r="I89" s="225"/>
      <c r="J89" s="226">
        <f>ROUND(I89*H89,2)</f>
        <v>0</v>
      </c>
      <c r="K89" s="222" t="s">
        <v>19</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154</v>
      </c>
      <c r="AT89" s="231" t="s">
        <v>149</v>
      </c>
      <c r="AU89" s="231" t="s">
        <v>80</v>
      </c>
      <c r="AY89" s="19" t="s">
        <v>147</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154</v>
      </c>
      <c r="BM89" s="231" t="s">
        <v>86</v>
      </c>
    </row>
    <row r="90" s="2" customFormat="1" ht="16.5" customHeight="1">
      <c r="A90" s="40"/>
      <c r="B90" s="41"/>
      <c r="C90" s="220" t="s">
        <v>72</v>
      </c>
      <c r="D90" s="220" t="s">
        <v>149</v>
      </c>
      <c r="E90" s="221" t="s">
        <v>1032</v>
      </c>
      <c r="F90" s="222" t="s">
        <v>1033</v>
      </c>
      <c r="G90" s="223" t="s">
        <v>829</v>
      </c>
      <c r="H90" s="224">
        <v>3</v>
      </c>
      <c r="I90" s="225"/>
      <c r="J90" s="226">
        <f>ROUND(I90*H90,2)</f>
        <v>0</v>
      </c>
      <c r="K90" s="222" t="s">
        <v>19</v>
      </c>
      <c r="L90" s="46"/>
      <c r="M90" s="227" t="s">
        <v>19</v>
      </c>
      <c r="N90" s="228" t="s">
        <v>43</v>
      </c>
      <c r="O90" s="86"/>
      <c r="P90" s="229">
        <f>O90*H90</f>
        <v>0</v>
      </c>
      <c r="Q90" s="229">
        <v>0</v>
      </c>
      <c r="R90" s="229">
        <f>Q90*H90</f>
        <v>0</v>
      </c>
      <c r="S90" s="229">
        <v>0</v>
      </c>
      <c r="T90" s="230">
        <f>S90*H90</f>
        <v>0</v>
      </c>
      <c r="U90" s="40"/>
      <c r="V90" s="40"/>
      <c r="W90" s="40"/>
      <c r="X90" s="40"/>
      <c r="Y90" s="40"/>
      <c r="Z90" s="40"/>
      <c r="AA90" s="40"/>
      <c r="AB90" s="40"/>
      <c r="AC90" s="40"/>
      <c r="AD90" s="40"/>
      <c r="AE90" s="40"/>
      <c r="AR90" s="231" t="s">
        <v>154</v>
      </c>
      <c r="AT90" s="231" t="s">
        <v>149</v>
      </c>
      <c r="AU90" s="231" t="s">
        <v>80</v>
      </c>
      <c r="AY90" s="19" t="s">
        <v>147</v>
      </c>
      <c r="BE90" s="232">
        <f>IF(N90="základní",J90,0)</f>
        <v>0</v>
      </c>
      <c r="BF90" s="232">
        <f>IF(N90="snížená",J90,0)</f>
        <v>0</v>
      </c>
      <c r="BG90" s="232">
        <f>IF(N90="zákl. přenesená",J90,0)</f>
        <v>0</v>
      </c>
      <c r="BH90" s="232">
        <f>IF(N90="sníž. přenesená",J90,0)</f>
        <v>0</v>
      </c>
      <c r="BI90" s="232">
        <f>IF(N90="nulová",J90,0)</f>
        <v>0</v>
      </c>
      <c r="BJ90" s="19" t="s">
        <v>80</v>
      </c>
      <c r="BK90" s="232">
        <f>ROUND(I90*H90,2)</f>
        <v>0</v>
      </c>
      <c r="BL90" s="19" t="s">
        <v>154</v>
      </c>
      <c r="BM90" s="231" t="s">
        <v>239</v>
      </c>
    </row>
    <row r="91" s="2" customFormat="1" ht="16.5" customHeight="1">
      <c r="A91" s="40"/>
      <c r="B91" s="41"/>
      <c r="C91" s="220" t="s">
        <v>72</v>
      </c>
      <c r="D91" s="220" t="s">
        <v>149</v>
      </c>
      <c r="E91" s="221" t="s">
        <v>1034</v>
      </c>
      <c r="F91" s="222" t="s">
        <v>1035</v>
      </c>
      <c r="G91" s="223" t="s">
        <v>829</v>
      </c>
      <c r="H91" s="224">
        <v>2</v>
      </c>
      <c r="I91" s="225"/>
      <c r="J91" s="226">
        <f>ROUND(I91*H91,2)</f>
        <v>0</v>
      </c>
      <c r="K91" s="222" t="s">
        <v>19</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154</v>
      </c>
      <c r="AT91" s="231" t="s">
        <v>149</v>
      </c>
      <c r="AU91" s="231" t="s">
        <v>80</v>
      </c>
      <c r="AY91" s="19" t="s">
        <v>147</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154</v>
      </c>
      <c r="BM91" s="231" t="s">
        <v>249</v>
      </c>
    </row>
    <row r="92" s="2" customFormat="1" ht="16.5" customHeight="1">
      <c r="A92" s="40"/>
      <c r="B92" s="41"/>
      <c r="C92" s="220" t="s">
        <v>72</v>
      </c>
      <c r="D92" s="220" t="s">
        <v>149</v>
      </c>
      <c r="E92" s="221" t="s">
        <v>1036</v>
      </c>
      <c r="F92" s="222" t="s">
        <v>1037</v>
      </c>
      <c r="G92" s="223" t="s">
        <v>829</v>
      </c>
      <c r="H92" s="224">
        <v>2</v>
      </c>
      <c r="I92" s="225"/>
      <c r="J92" s="226">
        <f>ROUND(I92*H92,2)</f>
        <v>0</v>
      </c>
      <c r="K92" s="222" t="s">
        <v>19</v>
      </c>
      <c r="L92" s="46"/>
      <c r="M92" s="227" t="s">
        <v>19</v>
      </c>
      <c r="N92" s="228" t="s">
        <v>43</v>
      </c>
      <c r="O92" s="86"/>
      <c r="P92" s="229">
        <f>O92*H92</f>
        <v>0</v>
      </c>
      <c r="Q92" s="229">
        <v>0</v>
      </c>
      <c r="R92" s="229">
        <f>Q92*H92</f>
        <v>0</v>
      </c>
      <c r="S92" s="229">
        <v>0</v>
      </c>
      <c r="T92" s="230">
        <f>S92*H92</f>
        <v>0</v>
      </c>
      <c r="U92" s="40"/>
      <c r="V92" s="40"/>
      <c r="W92" s="40"/>
      <c r="X92" s="40"/>
      <c r="Y92" s="40"/>
      <c r="Z92" s="40"/>
      <c r="AA92" s="40"/>
      <c r="AB92" s="40"/>
      <c r="AC92" s="40"/>
      <c r="AD92" s="40"/>
      <c r="AE92" s="40"/>
      <c r="AR92" s="231" t="s">
        <v>154</v>
      </c>
      <c r="AT92" s="231" t="s">
        <v>149</v>
      </c>
      <c r="AU92" s="231" t="s">
        <v>80</v>
      </c>
      <c r="AY92" s="19" t="s">
        <v>147</v>
      </c>
      <c r="BE92" s="232">
        <f>IF(N92="základní",J92,0)</f>
        <v>0</v>
      </c>
      <c r="BF92" s="232">
        <f>IF(N92="snížená",J92,0)</f>
        <v>0</v>
      </c>
      <c r="BG92" s="232">
        <f>IF(N92="zákl. přenesená",J92,0)</f>
        <v>0</v>
      </c>
      <c r="BH92" s="232">
        <f>IF(N92="sníž. přenesená",J92,0)</f>
        <v>0</v>
      </c>
      <c r="BI92" s="232">
        <f>IF(N92="nulová",J92,0)</f>
        <v>0</v>
      </c>
      <c r="BJ92" s="19" t="s">
        <v>80</v>
      </c>
      <c r="BK92" s="232">
        <f>ROUND(I92*H92,2)</f>
        <v>0</v>
      </c>
      <c r="BL92" s="19" t="s">
        <v>154</v>
      </c>
      <c r="BM92" s="231" t="s">
        <v>262</v>
      </c>
    </row>
    <row r="93" s="2" customFormat="1" ht="16.5" customHeight="1">
      <c r="A93" s="40"/>
      <c r="B93" s="41"/>
      <c r="C93" s="220" t="s">
        <v>72</v>
      </c>
      <c r="D93" s="220" t="s">
        <v>149</v>
      </c>
      <c r="E93" s="221" t="s">
        <v>1038</v>
      </c>
      <c r="F93" s="222" t="s">
        <v>1039</v>
      </c>
      <c r="G93" s="223" t="s">
        <v>829</v>
      </c>
      <c r="H93" s="224">
        <v>1</v>
      </c>
      <c r="I93" s="225"/>
      <c r="J93" s="226">
        <f>ROUND(I93*H93,2)</f>
        <v>0</v>
      </c>
      <c r="K93" s="222" t="s">
        <v>19</v>
      </c>
      <c r="L93" s="46"/>
      <c r="M93" s="227" t="s">
        <v>19</v>
      </c>
      <c r="N93" s="228" t="s">
        <v>43</v>
      </c>
      <c r="O93" s="86"/>
      <c r="P93" s="229">
        <f>O93*H93</f>
        <v>0</v>
      </c>
      <c r="Q93" s="229">
        <v>0</v>
      </c>
      <c r="R93" s="229">
        <f>Q93*H93</f>
        <v>0</v>
      </c>
      <c r="S93" s="229">
        <v>0</v>
      </c>
      <c r="T93" s="230">
        <f>S93*H93</f>
        <v>0</v>
      </c>
      <c r="U93" s="40"/>
      <c r="V93" s="40"/>
      <c r="W93" s="40"/>
      <c r="X93" s="40"/>
      <c r="Y93" s="40"/>
      <c r="Z93" s="40"/>
      <c r="AA93" s="40"/>
      <c r="AB93" s="40"/>
      <c r="AC93" s="40"/>
      <c r="AD93" s="40"/>
      <c r="AE93" s="40"/>
      <c r="AR93" s="231" t="s">
        <v>154</v>
      </c>
      <c r="AT93" s="231" t="s">
        <v>149</v>
      </c>
      <c r="AU93" s="231" t="s">
        <v>80</v>
      </c>
      <c r="AY93" s="19" t="s">
        <v>147</v>
      </c>
      <c r="BE93" s="232">
        <f>IF(N93="základní",J93,0)</f>
        <v>0</v>
      </c>
      <c r="BF93" s="232">
        <f>IF(N93="snížená",J93,0)</f>
        <v>0</v>
      </c>
      <c r="BG93" s="232">
        <f>IF(N93="zákl. přenesená",J93,0)</f>
        <v>0</v>
      </c>
      <c r="BH93" s="232">
        <f>IF(N93="sníž. přenesená",J93,0)</f>
        <v>0</v>
      </c>
      <c r="BI93" s="232">
        <f>IF(N93="nulová",J93,0)</f>
        <v>0</v>
      </c>
      <c r="BJ93" s="19" t="s">
        <v>80</v>
      </c>
      <c r="BK93" s="232">
        <f>ROUND(I93*H93,2)</f>
        <v>0</v>
      </c>
      <c r="BL93" s="19" t="s">
        <v>154</v>
      </c>
      <c r="BM93" s="231" t="s">
        <v>273</v>
      </c>
    </row>
    <row r="94" s="2" customFormat="1" ht="16.5" customHeight="1">
      <c r="A94" s="40"/>
      <c r="B94" s="41"/>
      <c r="C94" s="220" t="s">
        <v>72</v>
      </c>
      <c r="D94" s="220" t="s">
        <v>149</v>
      </c>
      <c r="E94" s="221" t="s">
        <v>1040</v>
      </c>
      <c r="F94" s="222" t="s">
        <v>1041</v>
      </c>
      <c r="G94" s="223" t="s">
        <v>829</v>
      </c>
      <c r="H94" s="224">
        <v>1</v>
      </c>
      <c r="I94" s="225"/>
      <c r="J94" s="226">
        <f>ROUND(I94*H94,2)</f>
        <v>0</v>
      </c>
      <c r="K94" s="222" t="s">
        <v>19</v>
      </c>
      <c r="L94" s="46"/>
      <c r="M94" s="227" t="s">
        <v>19</v>
      </c>
      <c r="N94" s="228" t="s">
        <v>43</v>
      </c>
      <c r="O94" s="86"/>
      <c r="P94" s="229">
        <f>O94*H94</f>
        <v>0</v>
      </c>
      <c r="Q94" s="229">
        <v>0</v>
      </c>
      <c r="R94" s="229">
        <f>Q94*H94</f>
        <v>0</v>
      </c>
      <c r="S94" s="229">
        <v>0</v>
      </c>
      <c r="T94" s="230">
        <f>S94*H94</f>
        <v>0</v>
      </c>
      <c r="U94" s="40"/>
      <c r="V94" s="40"/>
      <c r="W94" s="40"/>
      <c r="X94" s="40"/>
      <c r="Y94" s="40"/>
      <c r="Z94" s="40"/>
      <c r="AA94" s="40"/>
      <c r="AB94" s="40"/>
      <c r="AC94" s="40"/>
      <c r="AD94" s="40"/>
      <c r="AE94" s="40"/>
      <c r="AR94" s="231" t="s">
        <v>154</v>
      </c>
      <c r="AT94" s="231" t="s">
        <v>149</v>
      </c>
      <c r="AU94" s="231" t="s">
        <v>80</v>
      </c>
      <c r="AY94" s="19" t="s">
        <v>147</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154</v>
      </c>
      <c r="BM94" s="231" t="s">
        <v>91</v>
      </c>
    </row>
    <row r="95" s="2" customFormat="1" ht="16.5" customHeight="1">
      <c r="A95" s="40"/>
      <c r="B95" s="41"/>
      <c r="C95" s="220" t="s">
        <v>72</v>
      </c>
      <c r="D95" s="220" t="s">
        <v>149</v>
      </c>
      <c r="E95" s="221" t="s">
        <v>1042</v>
      </c>
      <c r="F95" s="222" t="s">
        <v>1043</v>
      </c>
      <c r="G95" s="223" t="s">
        <v>829</v>
      </c>
      <c r="H95" s="224">
        <v>3</v>
      </c>
      <c r="I95" s="225"/>
      <c r="J95" s="226">
        <f>ROUND(I95*H95,2)</f>
        <v>0</v>
      </c>
      <c r="K95" s="222" t="s">
        <v>19</v>
      </c>
      <c r="L95" s="46"/>
      <c r="M95" s="227" t="s">
        <v>19</v>
      </c>
      <c r="N95" s="228" t="s">
        <v>43</v>
      </c>
      <c r="O95" s="86"/>
      <c r="P95" s="229">
        <f>O95*H95</f>
        <v>0</v>
      </c>
      <c r="Q95" s="229">
        <v>0</v>
      </c>
      <c r="R95" s="229">
        <f>Q95*H95</f>
        <v>0</v>
      </c>
      <c r="S95" s="229">
        <v>0</v>
      </c>
      <c r="T95" s="230">
        <f>S95*H95</f>
        <v>0</v>
      </c>
      <c r="U95" s="40"/>
      <c r="V95" s="40"/>
      <c r="W95" s="40"/>
      <c r="X95" s="40"/>
      <c r="Y95" s="40"/>
      <c r="Z95" s="40"/>
      <c r="AA95" s="40"/>
      <c r="AB95" s="40"/>
      <c r="AC95" s="40"/>
      <c r="AD95" s="40"/>
      <c r="AE95" s="40"/>
      <c r="AR95" s="231" t="s">
        <v>154</v>
      </c>
      <c r="AT95" s="231" t="s">
        <v>149</v>
      </c>
      <c r="AU95" s="231" t="s">
        <v>80</v>
      </c>
      <c r="AY95" s="19" t="s">
        <v>147</v>
      </c>
      <c r="BE95" s="232">
        <f>IF(N95="základní",J95,0)</f>
        <v>0</v>
      </c>
      <c r="BF95" s="232">
        <f>IF(N95="snížená",J95,0)</f>
        <v>0</v>
      </c>
      <c r="BG95" s="232">
        <f>IF(N95="zákl. přenesená",J95,0)</f>
        <v>0</v>
      </c>
      <c r="BH95" s="232">
        <f>IF(N95="sníž. přenesená",J95,0)</f>
        <v>0</v>
      </c>
      <c r="BI95" s="232">
        <f>IF(N95="nulová",J95,0)</f>
        <v>0</v>
      </c>
      <c r="BJ95" s="19" t="s">
        <v>80</v>
      </c>
      <c r="BK95" s="232">
        <f>ROUND(I95*H95,2)</f>
        <v>0</v>
      </c>
      <c r="BL95" s="19" t="s">
        <v>154</v>
      </c>
      <c r="BM95" s="231" t="s">
        <v>97</v>
      </c>
    </row>
    <row r="96" s="2" customFormat="1" ht="16.5" customHeight="1">
      <c r="A96" s="40"/>
      <c r="B96" s="41"/>
      <c r="C96" s="220" t="s">
        <v>72</v>
      </c>
      <c r="D96" s="220" t="s">
        <v>149</v>
      </c>
      <c r="E96" s="221" t="s">
        <v>1044</v>
      </c>
      <c r="F96" s="222" t="s">
        <v>1045</v>
      </c>
      <c r="G96" s="223" t="s">
        <v>829</v>
      </c>
      <c r="H96" s="224">
        <v>1</v>
      </c>
      <c r="I96" s="225"/>
      <c r="J96" s="226">
        <f>ROUND(I96*H96,2)</f>
        <v>0</v>
      </c>
      <c r="K96" s="222" t="s">
        <v>19</v>
      </c>
      <c r="L96" s="46"/>
      <c r="M96" s="227" t="s">
        <v>19</v>
      </c>
      <c r="N96" s="228" t="s">
        <v>43</v>
      </c>
      <c r="O96" s="86"/>
      <c r="P96" s="229">
        <f>O96*H96</f>
        <v>0</v>
      </c>
      <c r="Q96" s="229">
        <v>0</v>
      </c>
      <c r="R96" s="229">
        <f>Q96*H96</f>
        <v>0</v>
      </c>
      <c r="S96" s="229">
        <v>0</v>
      </c>
      <c r="T96" s="230">
        <f>S96*H96</f>
        <v>0</v>
      </c>
      <c r="U96" s="40"/>
      <c r="V96" s="40"/>
      <c r="W96" s="40"/>
      <c r="X96" s="40"/>
      <c r="Y96" s="40"/>
      <c r="Z96" s="40"/>
      <c r="AA96" s="40"/>
      <c r="AB96" s="40"/>
      <c r="AC96" s="40"/>
      <c r="AD96" s="40"/>
      <c r="AE96" s="40"/>
      <c r="AR96" s="231" t="s">
        <v>154</v>
      </c>
      <c r="AT96" s="231" t="s">
        <v>149</v>
      </c>
      <c r="AU96" s="231" t="s">
        <v>80</v>
      </c>
      <c r="AY96" s="19" t="s">
        <v>147</v>
      </c>
      <c r="BE96" s="232">
        <f>IF(N96="základní",J96,0)</f>
        <v>0</v>
      </c>
      <c r="BF96" s="232">
        <f>IF(N96="snížená",J96,0)</f>
        <v>0</v>
      </c>
      <c r="BG96" s="232">
        <f>IF(N96="zákl. přenesená",J96,0)</f>
        <v>0</v>
      </c>
      <c r="BH96" s="232">
        <f>IF(N96="sníž. přenesená",J96,0)</f>
        <v>0</v>
      </c>
      <c r="BI96" s="232">
        <f>IF(N96="nulová",J96,0)</f>
        <v>0</v>
      </c>
      <c r="BJ96" s="19" t="s">
        <v>80</v>
      </c>
      <c r="BK96" s="232">
        <f>ROUND(I96*H96,2)</f>
        <v>0</v>
      </c>
      <c r="BL96" s="19" t="s">
        <v>154</v>
      </c>
      <c r="BM96" s="231" t="s">
        <v>303</v>
      </c>
    </row>
    <row r="97" s="2" customFormat="1" ht="16.5" customHeight="1">
      <c r="A97" s="40"/>
      <c r="B97" s="41"/>
      <c r="C97" s="220" t="s">
        <v>72</v>
      </c>
      <c r="D97" s="220" t="s">
        <v>149</v>
      </c>
      <c r="E97" s="221" t="s">
        <v>1046</v>
      </c>
      <c r="F97" s="222" t="s">
        <v>1047</v>
      </c>
      <c r="G97" s="223" t="s">
        <v>829</v>
      </c>
      <c r="H97" s="224">
        <v>1</v>
      </c>
      <c r="I97" s="225"/>
      <c r="J97" s="226">
        <f>ROUND(I97*H97,2)</f>
        <v>0</v>
      </c>
      <c r="K97" s="222" t="s">
        <v>19</v>
      </c>
      <c r="L97" s="46"/>
      <c r="M97" s="227" t="s">
        <v>19</v>
      </c>
      <c r="N97" s="228" t="s">
        <v>43</v>
      </c>
      <c r="O97" s="86"/>
      <c r="P97" s="229">
        <f>O97*H97</f>
        <v>0</v>
      </c>
      <c r="Q97" s="229">
        <v>0</v>
      </c>
      <c r="R97" s="229">
        <f>Q97*H97</f>
        <v>0</v>
      </c>
      <c r="S97" s="229">
        <v>0</v>
      </c>
      <c r="T97" s="230">
        <f>S97*H97</f>
        <v>0</v>
      </c>
      <c r="U97" s="40"/>
      <c r="V97" s="40"/>
      <c r="W97" s="40"/>
      <c r="X97" s="40"/>
      <c r="Y97" s="40"/>
      <c r="Z97" s="40"/>
      <c r="AA97" s="40"/>
      <c r="AB97" s="40"/>
      <c r="AC97" s="40"/>
      <c r="AD97" s="40"/>
      <c r="AE97" s="40"/>
      <c r="AR97" s="231" t="s">
        <v>154</v>
      </c>
      <c r="AT97" s="231" t="s">
        <v>149</v>
      </c>
      <c r="AU97" s="231" t="s">
        <v>80</v>
      </c>
      <c r="AY97" s="19" t="s">
        <v>147</v>
      </c>
      <c r="BE97" s="232">
        <f>IF(N97="základní",J97,0)</f>
        <v>0</v>
      </c>
      <c r="BF97" s="232">
        <f>IF(N97="snížená",J97,0)</f>
        <v>0</v>
      </c>
      <c r="BG97" s="232">
        <f>IF(N97="zákl. přenesená",J97,0)</f>
        <v>0</v>
      </c>
      <c r="BH97" s="232">
        <f>IF(N97="sníž. přenesená",J97,0)</f>
        <v>0</v>
      </c>
      <c r="BI97" s="232">
        <f>IF(N97="nulová",J97,0)</f>
        <v>0</v>
      </c>
      <c r="BJ97" s="19" t="s">
        <v>80</v>
      </c>
      <c r="BK97" s="232">
        <f>ROUND(I97*H97,2)</f>
        <v>0</v>
      </c>
      <c r="BL97" s="19" t="s">
        <v>154</v>
      </c>
      <c r="BM97" s="231" t="s">
        <v>313</v>
      </c>
    </row>
    <row r="98" s="2" customFormat="1" ht="16.5" customHeight="1">
      <c r="A98" s="40"/>
      <c r="B98" s="41"/>
      <c r="C98" s="220" t="s">
        <v>72</v>
      </c>
      <c r="D98" s="220" t="s">
        <v>149</v>
      </c>
      <c r="E98" s="221" t="s">
        <v>1048</v>
      </c>
      <c r="F98" s="222" t="s">
        <v>1049</v>
      </c>
      <c r="G98" s="223" t="s">
        <v>258</v>
      </c>
      <c r="H98" s="224">
        <v>5</v>
      </c>
      <c r="I98" s="225"/>
      <c r="J98" s="226">
        <f>ROUND(I98*H98,2)</f>
        <v>0</v>
      </c>
      <c r="K98" s="222" t="s">
        <v>19</v>
      </c>
      <c r="L98" s="46"/>
      <c r="M98" s="227" t="s">
        <v>19</v>
      </c>
      <c r="N98" s="228" t="s">
        <v>43</v>
      </c>
      <c r="O98" s="86"/>
      <c r="P98" s="229">
        <f>O98*H98</f>
        <v>0</v>
      </c>
      <c r="Q98" s="229">
        <v>0</v>
      </c>
      <c r="R98" s="229">
        <f>Q98*H98</f>
        <v>0</v>
      </c>
      <c r="S98" s="229">
        <v>0</v>
      </c>
      <c r="T98" s="230">
        <f>S98*H98</f>
        <v>0</v>
      </c>
      <c r="U98" s="40"/>
      <c r="V98" s="40"/>
      <c r="W98" s="40"/>
      <c r="X98" s="40"/>
      <c r="Y98" s="40"/>
      <c r="Z98" s="40"/>
      <c r="AA98" s="40"/>
      <c r="AB98" s="40"/>
      <c r="AC98" s="40"/>
      <c r="AD98" s="40"/>
      <c r="AE98" s="40"/>
      <c r="AR98" s="231" t="s">
        <v>154</v>
      </c>
      <c r="AT98" s="231" t="s">
        <v>149</v>
      </c>
      <c r="AU98" s="231" t="s">
        <v>80</v>
      </c>
      <c r="AY98" s="19" t="s">
        <v>147</v>
      </c>
      <c r="BE98" s="232">
        <f>IF(N98="základní",J98,0)</f>
        <v>0</v>
      </c>
      <c r="BF98" s="232">
        <f>IF(N98="snížená",J98,0)</f>
        <v>0</v>
      </c>
      <c r="BG98" s="232">
        <f>IF(N98="zákl. přenesená",J98,0)</f>
        <v>0</v>
      </c>
      <c r="BH98" s="232">
        <f>IF(N98="sníž. přenesená",J98,0)</f>
        <v>0</v>
      </c>
      <c r="BI98" s="232">
        <f>IF(N98="nulová",J98,0)</f>
        <v>0</v>
      </c>
      <c r="BJ98" s="19" t="s">
        <v>80</v>
      </c>
      <c r="BK98" s="232">
        <f>ROUND(I98*H98,2)</f>
        <v>0</v>
      </c>
      <c r="BL98" s="19" t="s">
        <v>154</v>
      </c>
      <c r="BM98" s="231" t="s">
        <v>322</v>
      </c>
    </row>
    <row r="99" s="2" customFormat="1" ht="16.5" customHeight="1">
      <c r="A99" s="40"/>
      <c r="B99" s="41"/>
      <c r="C99" s="220" t="s">
        <v>72</v>
      </c>
      <c r="D99" s="220" t="s">
        <v>149</v>
      </c>
      <c r="E99" s="221" t="s">
        <v>1050</v>
      </c>
      <c r="F99" s="222" t="s">
        <v>1051</v>
      </c>
      <c r="G99" s="223" t="s">
        <v>829</v>
      </c>
      <c r="H99" s="224">
        <v>7</v>
      </c>
      <c r="I99" s="225"/>
      <c r="J99" s="226">
        <f>ROUND(I99*H99,2)</f>
        <v>0</v>
      </c>
      <c r="K99" s="222" t="s">
        <v>19</v>
      </c>
      <c r="L99" s="46"/>
      <c r="M99" s="227" t="s">
        <v>19</v>
      </c>
      <c r="N99" s="228" t="s">
        <v>43</v>
      </c>
      <c r="O99" s="86"/>
      <c r="P99" s="229">
        <f>O99*H99</f>
        <v>0</v>
      </c>
      <c r="Q99" s="229">
        <v>0</v>
      </c>
      <c r="R99" s="229">
        <f>Q99*H99</f>
        <v>0</v>
      </c>
      <c r="S99" s="229">
        <v>0</v>
      </c>
      <c r="T99" s="230">
        <f>S99*H99</f>
        <v>0</v>
      </c>
      <c r="U99" s="40"/>
      <c r="V99" s="40"/>
      <c r="W99" s="40"/>
      <c r="X99" s="40"/>
      <c r="Y99" s="40"/>
      <c r="Z99" s="40"/>
      <c r="AA99" s="40"/>
      <c r="AB99" s="40"/>
      <c r="AC99" s="40"/>
      <c r="AD99" s="40"/>
      <c r="AE99" s="40"/>
      <c r="AR99" s="231" t="s">
        <v>154</v>
      </c>
      <c r="AT99" s="231" t="s">
        <v>149</v>
      </c>
      <c r="AU99" s="231" t="s">
        <v>80</v>
      </c>
      <c r="AY99" s="19" t="s">
        <v>147</v>
      </c>
      <c r="BE99" s="232">
        <f>IF(N99="základní",J99,0)</f>
        <v>0</v>
      </c>
      <c r="BF99" s="232">
        <f>IF(N99="snížená",J99,0)</f>
        <v>0</v>
      </c>
      <c r="BG99" s="232">
        <f>IF(N99="zákl. přenesená",J99,0)</f>
        <v>0</v>
      </c>
      <c r="BH99" s="232">
        <f>IF(N99="sníž. přenesená",J99,0)</f>
        <v>0</v>
      </c>
      <c r="BI99" s="232">
        <f>IF(N99="nulová",J99,0)</f>
        <v>0</v>
      </c>
      <c r="BJ99" s="19" t="s">
        <v>80</v>
      </c>
      <c r="BK99" s="232">
        <f>ROUND(I99*H99,2)</f>
        <v>0</v>
      </c>
      <c r="BL99" s="19" t="s">
        <v>154</v>
      </c>
      <c r="BM99" s="231" t="s">
        <v>329</v>
      </c>
    </row>
    <row r="100" s="12" customFormat="1" ht="25.92" customHeight="1">
      <c r="A100" s="12"/>
      <c r="B100" s="204"/>
      <c r="C100" s="205"/>
      <c r="D100" s="206" t="s">
        <v>71</v>
      </c>
      <c r="E100" s="207" t="s">
        <v>848</v>
      </c>
      <c r="F100" s="207" t="s">
        <v>1052</v>
      </c>
      <c r="G100" s="205"/>
      <c r="H100" s="205"/>
      <c r="I100" s="208"/>
      <c r="J100" s="209">
        <f>BK100</f>
        <v>0</v>
      </c>
      <c r="K100" s="205"/>
      <c r="L100" s="210"/>
      <c r="M100" s="211"/>
      <c r="N100" s="212"/>
      <c r="O100" s="212"/>
      <c r="P100" s="213">
        <f>SUM(P101:P108)</f>
        <v>0</v>
      </c>
      <c r="Q100" s="212"/>
      <c r="R100" s="213">
        <f>SUM(R101:R108)</f>
        <v>0</v>
      </c>
      <c r="S100" s="212"/>
      <c r="T100" s="214">
        <f>SUM(T101:T108)</f>
        <v>0</v>
      </c>
      <c r="U100" s="12"/>
      <c r="V100" s="12"/>
      <c r="W100" s="12"/>
      <c r="X100" s="12"/>
      <c r="Y100" s="12"/>
      <c r="Z100" s="12"/>
      <c r="AA100" s="12"/>
      <c r="AB100" s="12"/>
      <c r="AC100" s="12"/>
      <c r="AD100" s="12"/>
      <c r="AE100" s="12"/>
      <c r="AR100" s="215" t="s">
        <v>80</v>
      </c>
      <c r="AT100" s="216" t="s">
        <v>71</v>
      </c>
      <c r="AU100" s="216" t="s">
        <v>72</v>
      </c>
      <c r="AY100" s="215" t="s">
        <v>147</v>
      </c>
      <c r="BK100" s="217">
        <f>SUM(BK101:BK108)</f>
        <v>0</v>
      </c>
    </row>
    <row r="101" s="2" customFormat="1" ht="16.5" customHeight="1">
      <c r="A101" s="40"/>
      <c r="B101" s="41"/>
      <c r="C101" s="220" t="s">
        <v>72</v>
      </c>
      <c r="D101" s="220" t="s">
        <v>149</v>
      </c>
      <c r="E101" s="221" t="s">
        <v>1053</v>
      </c>
      <c r="F101" s="222" t="s">
        <v>1054</v>
      </c>
      <c r="G101" s="223" t="s">
        <v>892</v>
      </c>
      <c r="H101" s="224">
        <v>1</v>
      </c>
      <c r="I101" s="225"/>
      <c r="J101" s="226">
        <f>ROUND(I101*H101,2)</f>
        <v>0</v>
      </c>
      <c r="K101" s="222" t="s">
        <v>19</v>
      </c>
      <c r="L101" s="46"/>
      <c r="M101" s="227" t="s">
        <v>19</v>
      </c>
      <c r="N101" s="228" t="s">
        <v>43</v>
      </c>
      <c r="O101" s="86"/>
      <c r="P101" s="229">
        <f>O101*H101</f>
        <v>0</v>
      </c>
      <c r="Q101" s="229">
        <v>0</v>
      </c>
      <c r="R101" s="229">
        <f>Q101*H101</f>
        <v>0</v>
      </c>
      <c r="S101" s="229">
        <v>0</v>
      </c>
      <c r="T101" s="230">
        <f>S101*H101</f>
        <v>0</v>
      </c>
      <c r="U101" s="40"/>
      <c r="V101" s="40"/>
      <c r="W101" s="40"/>
      <c r="X101" s="40"/>
      <c r="Y101" s="40"/>
      <c r="Z101" s="40"/>
      <c r="AA101" s="40"/>
      <c r="AB101" s="40"/>
      <c r="AC101" s="40"/>
      <c r="AD101" s="40"/>
      <c r="AE101" s="40"/>
      <c r="AR101" s="231" t="s">
        <v>154</v>
      </c>
      <c r="AT101" s="231" t="s">
        <v>149</v>
      </c>
      <c r="AU101" s="231" t="s">
        <v>80</v>
      </c>
      <c r="AY101" s="19" t="s">
        <v>147</v>
      </c>
      <c r="BE101" s="232">
        <f>IF(N101="základní",J101,0)</f>
        <v>0</v>
      </c>
      <c r="BF101" s="232">
        <f>IF(N101="snížená",J101,0)</f>
        <v>0</v>
      </c>
      <c r="BG101" s="232">
        <f>IF(N101="zákl. přenesená",J101,0)</f>
        <v>0</v>
      </c>
      <c r="BH101" s="232">
        <f>IF(N101="sníž. přenesená",J101,0)</f>
        <v>0</v>
      </c>
      <c r="BI101" s="232">
        <f>IF(N101="nulová",J101,0)</f>
        <v>0</v>
      </c>
      <c r="BJ101" s="19" t="s">
        <v>80</v>
      </c>
      <c r="BK101" s="232">
        <f>ROUND(I101*H101,2)</f>
        <v>0</v>
      </c>
      <c r="BL101" s="19" t="s">
        <v>154</v>
      </c>
      <c r="BM101" s="231" t="s">
        <v>337</v>
      </c>
    </row>
    <row r="102" s="2" customFormat="1" ht="16.5" customHeight="1">
      <c r="A102" s="40"/>
      <c r="B102" s="41"/>
      <c r="C102" s="220" t="s">
        <v>72</v>
      </c>
      <c r="D102" s="220" t="s">
        <v>149</v>
      </c>
      <c r="E102" s="221" t="s">
        <v>1055</v>
      </c>
      <c r="F102" s="222" t="s">
        <v>1056</v>
      </c>
      <c r="G102" s="223" t="s">
        <v>829</v>
      </c>
      <c r="H102" s="224">
        <v>2</v>
      </c>
      <c r="I102" s="225"/>
      <c r="J102" s="226">
        <f>ROUND(I102*H102,2)</f>
        <v>0</v>
      </c>
      <c r="K102" s="222" t="s">
        <v>19</v>
      </c>
      <c r="L102" s="46"/>
      <c r="M102" s="227" t="s">
        <v>19</v>
      </c>
      <c r="N102" s="228" t="s">
        <v>43</v>
      </c>
      <c r="O102" s="86"/>
      <c r="P102" s="229">
        <f>O102*H102</f>
        <v>0</v>
      </c>
      <c r="Q102" s="229">
        <v>0</v>
      </c>
      <c r="R102" s="229">
        <f>Q102*H102</f>
        <v>0</v>
      </c>
      <c r="S102" s="229">
        <v>0</v>
      </c>
      <c r="T102" s="230">
        <f>S102*H102</f>
        <v>0</v>
      </c>
      <c r="U102" s="40"/>
      <c r="V102" s="40"/>
      <c r="W102" s="40"/>
      <c r="X102" s="40"/>
      <c r="Y102" s="40"/>
      <c r="Z102" s="40"/>
      <c r="AA102" s="40"/>
      <c r="AB102" s="40"/>
      <c r="AC102" s="40"/>
      <c r="AD102" s="40"/>
      <c r="AE102" s="40"/>
      <c r="AR102" s="231" t="s">
        <v>154</v>
      </c>
      <c r="AT102" s="231" t="s">
        <v>149</v>
      </c>
      <c r="AU102" s="231" t="s">
        <v>80</v>
      </c>
      <c r="AY102" s="19" t="s">
        <v>147</v>
      </c>
      <c r="BE102" s="232">
        <f>IF(N102="základní",J102,0)</f>
        <v>0</v>
      </c>
      <c r="BF102" s="232">
        <f>IF(N102="snížená",J102,0)</f>
        <v>0</v>
      </c>
      <c r="BG102" s="232">
        <f>IF(N102="zákl. přenesená",J102,0)</f>
        <v>0</v>
      </c>
      <c r="BH102" s="232">
        <f>IF(N102="sníž. přenesená",J102,0)</f>
        <v>0</v>
      </c>
      <c r="BI102" s="232">
        <f>IF(N102="nulová",J102,0)</f>
        <v>0</v>
      </c>
      <c r="BJ102" s="19" t="s">
        <v>80</v>
      </c>
      <c r="BK102" s="232">
        <f>ROUND(I102*H102,2)</f>
        <v>0</v>
      </c>
      <c r="BL102" s="19" t="s">
        <v>154</v>
      </c>
      <c r="BM102" s="231" t="s">
        <v>347</v>
      </c>
    </row>
    <row r="103" s="2" customFormat="1" ht="16.5" customHeight="1">
      <c r="A103" s="40"/>
      <c r="B103" s="41"/>
      <c r="C103" s="220" t="s">
        <v>72</v>
      </c>
      <c r="D103" s="220" t="s">
        <v>149</v>
      </c>
      <c r="E103" s="221" t="s">
        <v>1057</v>
      </c>
      <c r="F103" s="222" t="s">
        <v>1058</v>
      </c>
      <c r="G103" s="223" t="s">
        <v>829</v>
      </c>
      <c r="H103" s="224">
        <v>2</v>
      </c>
      <c r="I103" s="225"/>
      <c r="J103" s="226">
        <f>ROUND(I103*H103,2)</f>
        <v>0</v>
      </c>
      <c r="K103" s="222" t="s">
        <v>19</v>
      </c>
      <c r="L103" s="46"/>
      <c r="M103" s="227" t="s">
        <v>19</v>
      </c>
      <c r="N103" s="228" t="s">
        <v>43</v>
      </c>
      <c r="O103" s="86"/>
      <c r="P103" s="229">
        <f>O103*H103</f>
        <v>0</v>
      </c>
      <c r="Q103" s="229">
        <v>0</v>
      </c>
      <c r="R103" s="229">
        <f>Q103*H103</f>
        <v>0</v>
      </c>
      <c r="S103" s="229">
        <v>0</v>
      </c>
      <c r="T103" s="230">
        <f>S103*H103</f>
        <v>0</v>
      </c>
      <c r="U103" s="40"/>
      <c r="V103" s="40"/>
      <c r="W103" s="40"/>
      <c r="X103" s="40"/>
      <c r="Y103" s="40"/>
      <c r="Z103" s="40"/>
      <c r="AA103" s="40"/>
      <c r="AB103" s="40"/>
      <c r="AC103" s="40"/>
      <c r="AD103" s="40"/>
      <c r="AE103" s="40"/>
      <c r="AR103" s="231" t="s">
        <v>154</v>
      </c>
      <c r="AT103" s="231" t="s">
        <v>149</v>
      </c>
      <c r="AU103" s="231" t="s">
        <v>80</v>
      </c>
      <c r="AY103" s="19" t="s">
        <v>147</v>
      </c>
      <c r="BE103" s="232">
        <f>IF(N103="základní",J103,0)</f>
        <v>0</v>
      </c>
      <c r="BF103" s="232">
        <f>IF(N103="snížená",J103,0)</f>
        <v>0</v>
      </c>
      <c r="BG103" s="232">
        <f>IF(N103="zákl. přenesená",J103,0)</f>
        <v>0</v>
      </c>
      <c r="BH103" s="232">
        <f>IF(N103="sníž. přenesená",J103,0)</f>
        <v>0</v>
      </c>
      <c r="BI103" s="232">
        <f>IF(N103="nulová",J103,0)</f>
        <v>0</v>
      </c>
      <c r="BJ103" s="19" t="s">
        <v>80</v>
      </c>
      <c r="BK103" s="232">
        <f>ROUND(I103*H103,2)</f>
        <v>0</v>
      </c>
      <c r="BL103" s="19" t="s">
        <v>154</v>
      </c>
      <c r="BM103" s="231" t="s">
        <v>358</v>
      </c>
    </row>
    <row r="104" s="2" customFormat="1" ht="16.5" customHeight="1">
      <c r="A104" s="40"/>
      <c r="B104" s="41"/>
      <c r="C104" s="220" t="s">
        <v>72</v>
      </c>
      <c r="D104" s="220" t="s">
        <v>149</v>
      </c>
      <c r="E104" s="221" t="s">
        <v>1059</v>
      </c>
      <c r="F104" s="222" t="s">
        <v>1060</v>
      </c>
      <c r="G104" s="223" t="s">
        <v>829</v>
      </c>
      <c r="H104" s="224">
        <v>1</v>
      </c>
      <c r="I104" s="225"/>
      <c r="J104" s="226">
        <f>ROUND(I104*H104,2)</f>
        <v>0</v>
      </c>
      <c r="K104" s="222" t="s">
        <v>19</v>
      </c>
      <c r="L104" s="46"/>
      <c r="M104" s="227" t="s">
        <v>19</v>
      </c>
      <c r="N104" s="228" t="s">
        <v>43</v>
      </c>
      <c r="O104" s="86"/>
      <c r="P104" s="229">
        <f>O104*H104</f>
        <v>0</v>
      </c>
      <c r="Q104" s="229">
        <v>0</v>
      </c>
      <c r="R104" s="229">
        <f>Q104*H104</f>
        <v>0</v>
      </c>
      <c r="S104" s="229">
        <v>0</v>
      </c>
      <c r="T104" s="230">
        <f>S104*H104</f>
        <v>0</v>
      </c>
      <c r="U104" s="40"/>
      <c r="V104" s="40"/>
      <c r="W104" s="40"/>
      <c r="X104" s="40"/>
      <c r="Y104" s="40"/>
      <c r="Z104" s="40"/>
      <c r="AA104" s="40"/>
      <c r="AB104" s="40"/>
      <c r="AC104" s="40"/>
      <c r="AD104" s="40"/>
      <c r="AE104" s="40"/>
      <c r="AR104" s="231" t="s">
        <v>154</v>
      </c>
      <c r="AT104" s="231" t="s">
        <v>149</v>
      </c>
      <c r="AU104" s="231" t="s">
        <v>80</v>
      </c>
      <c r="AY104" s="19" t="s">
        <v>147</v>
      </c>
      <c r="BE104" s="232">
        <f>IF(N104="základní",J104,0)</f>
        <v>0</v>
      </c>
      <c r="BF104" s="232">
        <f>IF(N104="snížená",J104,0)</f>
        <v>0</v>
      </c>
      <c r="BG104" s="232">
        <f>IF(N104="zákl. přenesená",J104,0)</f>
        <v>0</v>
      </c>
      <c r="BH104" s="232">
        <f>IF(N104="sníž. přenesená",J104,0)</f>
        <v>0</v>
      </c>
      <c r="BI104" s="232">
        <f>IF(N104="nulová",J104,0)</f>
        <v>0</v>
      </c>
      <c r="BJ104" s="19" t="s">
        <v>80</v>
      </c>
      <c r="BK104" s="232">
        <f>ROUND(I104*H104,2)</f>
        <v>0</v>
      </c>
      <c r="BL104" s="19" t="s">
        <v>154</v>
      </c>
      <c r="BM104" s="231" t="s">
        <v>368</v>
      </c>
    </row>
    <row r="105" s="2" customFormat="1" ht="16.5" customHeight="1">
      <c r="A105" s="40"/>
      <c r="B105" s="41"/>
      <c r="C105" s="220" t="s">
        <v>72</v>
      </c>
      <c r="D105" s="220" t="s">
        <v>149</v>
      </c>
      <c r="E105" s="221" t="s">
        <v>1061</v>
      </c>
      <c r="F105" s="222" t="s">
        <v>1062</v>
      </c>
      <c r="G105" s="223" t="s">
        <v>829</v>
      </c>
      <c r="H105" s="224">
        <v>3</v>
      </c>
      <c r="I105" s="225"/>
      <c r="J105" s="226">
        <f>ROUND(I105*H105,2)</f>
        <v>0</v>
      </c>
      <c r="K105" s="222" t="s">
        <v>19</v>
      </c>
      <c r="L105" s="46"/>
      <c r="M105" s="227" t="s">
        <v>19</v>
      </c>
      <c r="N105" s="228" t="s">
        <v>43</v>
      </c>
      <c r="O105" s="86"/>
      <c r="P105" s="229">
        <f>O105*H105</f>
        <v>0</v>
      </c>
      <c r="Q105" s="229">
        <v>0</v>
      </c>
      <c r="R105" s="229">
        <f>Q105*H105</f>
        <v>0</v>
      </c>
      <c r="S105" s="229">
        <v>0</v>
      </c>
      <c r="T105" s="230">
        <f>S105*H105</f>
        <v>0</v>
      </c>
      <c r="U105" s="40"/>
      <c r="V105" s="40"/>
      <c r="W105" s="40"/>
      <c r="X105" s="40"/>
      <c r="Y105" s="40"/>
      <c r="Z105" s="40"/>
      <c r="AA105" s="40"/>
      <c r="AB105" s="40"/>
      <c r="AC105" s="40"/>
      <c r="AD105" s="40"/>
      <c r="AE105" s="40"/>
      <c r="AR105" s="231" t="s">
        <v>154</v>
      </c>
      <c r="AT105" s="231" t="s">
        <v>149</v>
      </c>
      <c r="AU105" s="231" t="s">
        <v>80</v>
      </c>
      <c r="AY105" s="19" t="s">
        <v>147</v>
      </c>
      <c r="BE105" s="232">
        <f>IF(N105="základní",J105,0)</f>
        <v>0</v>
      </c>
      <c r="BF105" s="232">
        <f>IF(N105="snížená",J105,0)</f>
        <v>0</v>
      </c>
      <c r="BG105" s="232">
        <f>IF(N105="zákl. přenesená",J105,0)</f>
        <v>0</v>
      </c>
      <c r="BH105" s="232">
        <f>IF(N105="sníž. přenesená",J105,0)</f>
        <v>0</v>
      </c>
      <c r="BI105" s="232">
        <f>IF(N105="nulová",J105,0)</f>
        <v>0</v>
      </c>
      <c r="BJ105" s="19" t="s">
        <v>80</v>
      </c>
      <c r="BK105" s="232">
        <f>ROUND(I105*H105,2)</f>
        <v>0</v>
      </c>
      <c r="BL105" s="19" t="s">
        <v>154</v>
      </c>
      <c r="BM105" s="231" t="s">
        <v>384</v>
      </c>
    </row>
    <row r="106" s="2" customFormat="1" ht="16.5" customHeight="1">
      <c r="A106" s="40"/>
      <c r="B106" s="41"/>
      <c r="C106" s="220" t="s">
        <v>72</v>
      </c>
      <c r="D106" s="220" t="s">
        <v>149</v>
      </c>
      <c r="E106" s="221" t="s">
        <v>1063</v>
      </c>
      <c r="F106" s="222" t="s">
        <v>1064</v>
      </c>
      <c r="G106" s="223" t="s">
        <v>829</v>
      </c>
      <c r="H106" s="224">
        <v>3</v>
      </c>
      <c r="I106" s="225"/>
      <c r="J106" s="226">
        <f>ROUND(I106*H106,2)</f>
        <v>0</v>
      </c>
      <c r="K106" s="222" t="s">
        <v>19</v>
      </c>
      <c r="L106" s="46"/>
      <c r="M106" s="227" t="s">
        <v>19</v>
      </c>
      <c r="N106" s="228" t="s">
        <v>43</v>
      </c>
      <c r="O106" s="86"/>
      <c r="P106" s="229">
        <f>O106*H106</f>
        <v>0</v>
      </c>
      <c r="Q106" s="229">
        <v>0</v>
      </c>
      <c r="R106" s="229">
        <f>Q106*H106</f>
        <v>0</v>
      </c>
      <c r="S106" s="229">
        <v>0</v>
      </c>
      <c r="T106" s="230">
        <f>S106*H106</f>
        <v>0</v>
      </c>
      <c r="U106" s="40"/>
      <c r="V106" s="40"/>
      <c r="W106" s="40"/>
      <c r="X106" s="40"/>
      <c r="Y106" s="40"/>
      <c r="Z106" s="40"/>
      <c r="AA106" s="40"/>
      <c r="AB106" s="40"/>
      <c r="AC106" s="40"/>
      <c r="AD106" s="40"/>
      <c r="AE106" s="40"/>
      <c r="AR106" s="231" t="s">
        <v>154</v>
      </c>
      <c r="AT106" s="231" t="s">
        <v>149</v>
      </c>
      <c r="AU106" s="231" t="s">
        <v>80</v>
      </c>
      <c r="AY106" s="19" t="s">
        <v>147</v>
      </c>
      <c r="BE106" s="232">
        <f>IF(N106="základní",J106,0)</f>
        <v>0</v>
      </c>
      <c r="BF106" s="232">
        <f>IF(N106="snížená",J106,0)</f>
        <v>0</v>
      </c>
      <c r="BG106" s="232">
        <f>IF(N106="zákl. přenesená",J106,0)</f>
        <v>0</v>
      </c>
      <c r="BH106" s="232">
        <f>IF(N106="sníž. přenesená",J106,0)</f>
        <v>0</v>
      </c>
      <c r="BI106" s="232">
        <f>IF(N106="nulová",J106,0)</f>
        <v>0</v>
      </c>
      <c r="BJ106" s="19" t="s">
        <v>80</v>
      </c>
      <c r="BK106" s="232">
        <f>ROUND(I106*H106,2)</f>
        <v>0</v>
      </c>
      <c r="BL106" s="19" t="s">
        <v>154</v>
      </c>
      <c r="BM106" s="231" t="s">
        <v>396</v>
      </c>
    </row>
    <row r="107" s="2" customFormat="1" ht="16.5" customHeight="1">
      <c r="A107" s="40"/>
      <c r="B107" s="41"/>
      <c r="C107" s="220" t="s">
        <v>72</v>
      </c>
      <c r="D107" s="220" t="s">
        <v>149</v>
      </c>
      <c r="E107" s="221" t="s">
        <v>1065</v>
      </c>
      <c r="F107" s="222" t="s">
        <v>1066</v>
      </c>
      <c r="G107" s="223" t="s">
        <v>829</v>
      </c>
      <c r="H107" s="224">
        <v>2</v>
      </c>
      <c r="I107" s="225"/>
      <c r="J107" s="226">
        <f>ROUND(I107*H107,2)</f>
        <v>0</v>
      </c>
      <c r="K107" s="222" t="s">
        <v>19</v>
      </c>
      <c r="L107" s="46"/>
      <c r="M107" s="227" t="s">
        <v>19</v>
      </c>
      <c r="N107" s="228" t="s">
        <v>43</v>
      </c>
      <c r="O107" s="86"/>
      <c r="P107" s="229">
        <f>O107*H107</f>
        <v>0</v>
      </c>
      <c r="Q107" s="229">
        <v>0</v>
      </c>
      <c r="R107" s="229">
        <f>Q107*H107</f>
        <v>0</v>
      </c>
      <c r="S107" s="229">
        <v>0</v>
      </c>
      <c r="T107" s="230">
        <f>S107*H107</f>
        <v>0</v>
      </c>
      <c r="U107" s="40"/>
      <c r="V107" s="40"/>
      <c r="W107" s="40"/>
      <c r="X107" s="40"/>
      <c r="Y107" s="40"/>
      <c r="Z107" s="40"/>
      <c r="AA107" s="40"/>
      <c r="AB107" s="40"/>
      <c r="AC107" s="40"/>
      <c r="AD107" s="40"/>
      <c r="AE107" s="40"/>
      <c r="AR107" s="231" t="s">
        <v>154</v>
      </c>
      <c r="AT107" s="231" t="s">
        <v>149</v>
      </c>
      <c r="AU107" s="231" t="s">
        <v>80</v>
      </c>
      <c r="AY107" s="19" t="s">
        <v>147</v>
      </c>
      <c r="BE107" s="232">
        <f>IF(N107="základní",J107,0)</f>
        <v>0</v>
      </c>
      <c r="BF107" s="232">
        <f>IF(N107="snížená",J107,0)</f>
        <v>0</v>
      </c>
      <c r="BG107" s="232">
        <f>IF(N107="zákl. přenesená",J107,0)</f>
        <v>0</v>
      </c>
      <c r="BH107" s="232">
        <f>IF(N107="sníž. přenesená",J107,0)</f>
        <v>0</v>
      </c>
      <c r="BI107" s="232">
        <f>IF(N107="nulová",J107,0)</f>
        <v>0</v>
      </c>
      <c r="BJ107" s="19" t="s">
        <v>80</v>
      </c>
      <c r="BK107" s="232">
        <f>ROUND(I107*H107,2)</f>
        <v>0</v>
      </c>
      <c r="BL107" s="19" t="s">
        <v>154</v>
      </c>
      <c r="BM107" s="231" t="s">
        <v>404</v>
      </c>
    </row>
    <row r="108" s="2" customFormat="1" ht="16.5" customHeight="1">
      <c r="A108" s="40"/>
      <c r="B108" s="41"/>
      <c r="C108" s="220" t="s">
        <v>72</v>
      </c>
      <c r="D108" s="220" t="s">
        <v>149</v>
      </c>
      <c r="E108" s="221" t="s">
        <v>1067</v>
      </c>
      <c r="F108" s="222" t="s">
        <v>1068</v>
      </c>
      <c r="G108" s="223" t="s">
        <v>829</v>
      </c>
      <c r="H108" s="224">
        <v>1</v>
      </c>
      <c r="I108" s="225"/>
      <c r="J108" s="226">
        <f>ROUND(I108*H108,2)</f>
        <v>0</v>
      </c>
      <c r="K108" s="222" t="s">
        <v>19</v>
      </c>
      <c r="L108" s="46"/>
      <c r="M108" s="227" t="s">
        <v>19</v>
      </c>
      <c r="N108" s="228" t="s">
        <v>43</v>
      </c>
      <c r="O108" s="86"/>
      <c r="P108" s="229">
        <f>O108*H108</f>
        <v>0</v>
      </c>
      <c r="Q108" s="229">
        <v>0</v>
      </c>
      <c r="R108" s="229">
        <f>Q108*H108</f>
        <v>0</v>
      </c>
      <c r="S108" s="229">
        <v>0</v>
      </c>
      <c r="T108" s="230">
        <f>S108*H108</f>
        <v>0</v>
      </c>
      <c r="U108" s="40"/>
      <c r="V108" s="40"/>
      <c r="W108" s="40"/>
      <c r="X108" s="40"/>
      <c r="Y108" s="40"/>
      <c r="Z108" s="40"/>
      <c r="AA108" s="40"/>
      <c r="AB108" s="40"/>
      <c r="AC108" s="40"/>
      <c r="AD108" s="40"/>
      <c r="AE108" s="40"/>
      <c r="AR108" s="231" t="s">
        <v>154</v>
      </c>
      <c r="AT108" s="231" t="s">
        <v>149</v>
      </c>
      <c r="AU108" s="231" t="s">
        <v>80</v>
      </c>
      <c r="AY108" s="19" t="s">
        <v>147</v>
      </c>
      <c r="BE108" s="232">
        <f>IF(N108="základní",J108,0)</f>
        <v>0</v>
      </c>
      <c r="BF108" s="232">
        <f>IF(N108="snížená",J108,0)</f>
        <v>0</v>
      </c>
      <c r="BG108" s="232">
        <f>IF(N108="zákl. přenesená",J108,0)</f>
        <v>0</v>
      </c>
      <c r="BH108" s="232">
        <f>IF(N108="sníž. přenesená",J108,0)</f>
        <v>0</v>
      </c>
      <c r="BI108" s="232">
        <f>IF(N108="nulová",J108,0)</f>
        <v>0</v>
      </c>
      <c r="BJ108" s="19" t="s">
        <v>80</v>
      </c>
      <c r="BK108" s="232">
        <f>ROUND(I108*H108,2)</f>
        <v>0</v>
      </c>
      <c r="BL108" s="19" t="s">
        <v>154</v>
      </c>
      <c r="BM108" s="231" t="s">
        <v>413</v>
      </c>
    </row>
    <row r="109" s="12" customFormat="1" ht="25.92" customHeight="1">
      <c r="A109" s="12"/>
      <c r="B109" s="204"/>
      <c r="C109" s="205"/>
      <c r="D109" s="206" t="s">
        <v>71</v>
      </c>
      <c r="E109" s="207" t="s">
        <v>864</v>
      </c>
      <c r="F109" s="207" t="s">
        <v>889</v>
      </c>
      <c r="G109" s="205"/>
      <c r="H109" s="205"/>
      <c r="I109" s="208"/>
      <c r="J109" s="209">
        <f>BK109</f>
        <v>0</v>
      </c>
      <c r="K109" s="205"/>
      <c r="L109" s="210"/>
      <c r="M109" s="211"/>
      <c r="N109" s="212"/>
      <c r="O109" s="212"/>
      <c r="P109" s="213">
        <f>SUM(P110:P117)</f>
        <v>0</v>
      </c>
      <c r="Q109" s="212"/>
      <c r="R109" s="213">
        <f>SUM(R110:R117)</f>
        <v>0</v>
      </c>
      <c r="S109" s="212"/>
      <c r="T109" s="214">
        <f>SUM(T110:T117)</f>
        <v>0</v>
      </c>
      <c r="U109" s="12"/>
      <c r="V109" s="12"/>
      <c r="W109" s="12"/>
      <c r="X109" s="12"/>
      <c r="Y109" s="12"/>
      <c r="Z109" s="12"/>
      <c r="AA109" s="12"/>
      <c r="AB109" s="12"/>
      <c r="AC109" s="12"/>
      <c r="AD109" s="12"/>
      <c r="AE109" s="12"/>
      <c r="AR109" s="215" t="s">
        <v>80</v>
      </c>
      <c r="AT109" s="216" t="s">
        <v>71</v>
      </c>
      <c r="AU109" s="216" t="s">
        <v>72</v>
      </c>
      <c r="AY109" s="215" t="s">
        <v>147</v>
      </c>
      <c r="BK109" s="217">
        <f>SUM(BK110:BK117)</f>
        <v>0</v>
      </c>
    </row>
    <row r="110" s="2" customFormat="1" ht="16.5" customHeight="1">
      <c r="A110" s="40"/>
      <c r="B110" s="41"/>
      <c r="C110" s="220" t="s">
        <v>72</v>
      </c>
      <c r="D110" s="220" t="s">
        <v>149</v>
      </c>
      <c r="E110" s="221" t="s">
        <v>1069</v>
      </c>
      <c r="F110" s="222" t="s">
        <v>1070</v>
      </c>
      <c r="G110" s="223" t="s">
        <v>892</v>
      </c>
      <c r="H110" s="224">
        <v>1</v>
      </c>
      <c r="I110" s="225"/>
      <c r="J110" s="226">
        <f>ROUND(I110*H110,2)</f>
        <v>0</v>
      </c>
      <c r="K110" s="222" t="s">
        <v>19</v>
      </c>
      <c r="L110" s="46"/>
      <c r="M110" s="227" t="s">
        <v>19</v>
      </c>
      <c r="N110" s="228" t="s">
        <v>43</v>
      </c>
      <c r="O110" s="86"/>
      <c r="P110" s="229">
        <f>O110*H110</f>
        <v>0</v>
      </c>
      <c r="Q110" s="229">
        <v>0</v>
      </c>
      <c r="R110" s="229">
        <f>Q110*H110</f>
        <v>0</v>
      </c>
      <c r="S110" s="229">
        <v>0</v>
      </c>
      <c r="T110" s="230">
        <f>S110*H110</f>
        <v>0</v>
      </c>
      <c r="U110" s="40"/>
      <c r="V110" s="40"/>
      <c r="W110" s="40"/>
      <c r="X110" s="40"/>
      <c r="Y110" s="40"/>
      <c r="Z110" s="40"/>
      <c r="AA110" s="40"/>
      <c r="AB110" s="40"/>
      <c r="AC110" s="40"/>
      <c r="AD110" s="40"/>
      <c r="AE110" s="40"/>
      <c r="AR110" s="231" t="s">
        <v>154</v>
      </c>
      <c r="AT110" s="231" t="s">
        <v>149</v>
      </c>
      <c r="AU110" s="231" t="s">
        <v>80</v>
      </c>
      <c r="AY110" s="19" t="s">
        <v>147</v>
      </c>
      <c r="BE110" s="232">
        <f>IF(N110="základní",J110,0)</f>
        <v>0</v>
      </c>
      <c r="BF110" s="232">
        <f>IF(N110="snížená",J110,0)</f>
        <v>0</v>
      </c>
      <c r="BG110" s="232">
        <f>IF(N110="zákl. přenesená",J110,0)</f>
        <v>0</v>
      </c>
      <c r="BH110" s="232">
        <f>IF(N110="sníž. přenesená",J110,0)</f>
        <v>0</v>
      </c>
      <c r="BI110" s="232">
        <f>IF(N110="nulová",J110,0)</f>
        <v>0</v>
      </c>
      <c r="BJ110" s="19" t="s">
        <v>80</v>
      </c>
      <c r="BK110" s="232">
        <f>ROUND(I110*H110,2)</f>
        <v>0</v>
      </c>
      <c r="BL110" s="19" t="s">
        <v>154</v>
      </c>
      <c r="BM110" s="231" t="s">
        <v>421</v>
      </c>
    </row>
    <row r="111" s="2" customFormat="1" ht="16.5" customHeight="1">
      <c r="A111" s="40"/>
      <c r="B111" s="41"/>
      <c r="C111" s="220" t="s">
        <v>72</v>
      </c>
      <c r="D111" s="220" t="s">
        <v>149</v>
      </c>
      <c r="E111" s="221" t="s">
        <v>1071</v>
      </c>
      <c r="F111" s="222" t="s">
        <v>1072</v>
      </c>
      <c r="G111" s="223" t="s">
        <v>892</v>
      </c>
      <c r="H111" s="224">
        <v>1</v>
      </c>
      <c r="I111" s="225"/>
      <c r="J111" s="226">
        <f>ROUND(I111*H111,2)</f>
        <v>0</v>
      </c>
      <c r="K111" s="222" t="s">
        <v>19</v>
      </c>
      <c r="L111" s="46"/>
      <c r="M111" s="227" t="s">
        <v>19</v>
      </c>
      <c r="N111" s="228" t="s">
        <v>43</v>
      </c>
      <c r="O111" s="86"/>
      <c r="P111" s="229">
        <f>O111*H111</f>
        <v>0</v>
      </c>
      <c r="Q111" s="229">
        <v>0</v>
      </c>
      <c r="R111" s="229">
        <f>Q111*H111</f>
        <v>0</v>
      </c>
      <c r="S111" s="229">
        <v>0</v>
      </c>
      <c r="T111" s="230">
        <f>S111*H111</f>
        <v>0</v>
      </c>
      <c r="U111" s="40"/>
      <c r="V111" s="40"/>
      <c r="W111" s="40"/>
      <c r="X111" s="40"/>
      <c r="Y111" s="40"/>
      <c r="Z111" s="40"/>
      <c r="AA111" s="40"/>
      <c r="AB111" s="40"/>
      <c r="AC111" s="40"/>
      <c r="AD111" s="40"/>
      <c r="AE111" s="40"/>
      <c r="AR111" s="231" t="s">
        <v>154</v>
      </c>
      <c r="AT111" s="231" t="s">
        <v>149</v>
      </c>
      <c r="AU111" s="231" t="s">
        <v>80</v>
      </c>
      <c r="AY111" s="19" t="s">
        <v>147</v>
      </c>
      <c r="BE111" s="232">
        <f>IF(N111="základní",J111,0)</f>
        <v>0</v>
      </c>
      <c r="BF111" s="232">
        <f>IF(N111="snížená",J111,0)</f>
        <v>0</v>
      </c>
      <c r="BG111" s="232">
        <f>IF(N111="zákl. přenesená",J111,0)</f>
        <v>0</v>
      </c>
      <c r="BH111" s="232">
        <f>IF(N111="sníž. přenesená",J111,0)</f>
        <v>0</v>
      </c>
      <c r="BI111" s="232">
        <f>IF(N111="nulová",J111,0)</f>
        <v>0</v>
      </c>
      <c r="BJ111" s="19" t="s">
        <v>80</v>
      </c>
      <c r="BK111" s="232">
        <f>ROUND(I111*H111,2)</f>
        <v>0</v>
      </c>
      <c r="BL111" s="19" t="s">
        <v>154</v>
      </c>
      <c r="BM111" s="231" t="s">
        <v>430</v>
      </c>
    </row>
    <row r="112" s="2" customFormat="1" ht="16.5" customHeight="1">
      <c r="A112" s="40"/>
      <c r="B112" s="41"/>
      <c r="C112" s="220" t="s">
        <v>72</v>
      </c>
      <c r="D112" s="220" t="s">
        <v>149</v>
      </c>
      <c r="E112" s="221" t="s">
        <v>1073</v>
      </c>
      <c r="F112" s="222" t="s">
        <v>148</v>
      </c>
      <c r="G112" s="223" t="s">
        <v>892</v>
      </c>
      <c r="H112" s="224">
        <v>1</v>
      </c>
      <c r="I112" s="225"/>
      <c r="J112" s="226">
        <f>ROUND(I112*H112,2)</f>
        <v>0</v>
      </c>
      <c r="K112" s="222" t="s">
        <v>19</v>
      </c>
      <c r="L112" s="46"/>
      <c r="M112" s="227" t="s">
        <v>19</v>
      </c>
      <c r="N112" s="228" t="s">
        <v>43</v>
      </c>
      <c r="O112" s="86"/>
      <c r="P112" s="229">
        <f>O112*H112</f>
        <v>0</v>
      </c>
      <c r="Q112" s="229">
        <v>0</v>
      </c>
      <c r="R112" s="229">
        <f>Q112*H112</f>
        <v>0</v>
      </c>
      <c r="S112" s="229">
        <v>0</v>
      </c>
      <c r="T112" s="230">
        <f>S112*H112</f>
        <v>0</v>
      </c>
      <c r="U112" s="40"/>
      <c r="V112" s="40"/>
      <c r="W112" s="40"/>
      <c r="X112" s="40"/>
      <c r="Y112" s="40"/>
      <c r="Z112" s="40"/>
      <c r="AA112" s="40"/>
      <c r="AB112" s="40"/>
      <c r="AC112" s="40"/>
      <c r="AD112" s="40"/>
      <c r="AE112" s="40"/>
      <c r="AR112" s="231" t="s">
        <v>154</v>
      </c>
      <c r="AT112" s="231" t="s">
        <v>149</v>
      </c>
      <c r="AU112" s="231" t="s">
        <v>80</v>
      </c>
      <c r="AY112" s="19" t="s">
        <v>147</v>
      </c>
      <c r="BE112" s="232">
        <f>IF(N112="základní",J112,0)</f>
        <v>0</v>
      </c>
      <c r="BF112" s="232">
        <f>IF(N112="snížená",J112,0)</f>
        <v>0</v>
      </c>
      <c r="BG112" s="232">
        <f>IF(N112="zákl. přenesená",J112,0)</f>
        <v>0</v>
      </c>
      <c r="BH112" s="232">
        <f>IF(N112="sníž. přenesená",J112,0)</f>
        <v>0</v>
      </c>
      <c r="BI112" s="232">
        <f>IF(N112="nulová",J112,0)</f>
        <v>0</v>
      </c>
      <c r="BJ112" s="19" t="s">
        <v>80</v>
      </c>
      <c r="BK112" s="232">
        <f>ROUND(I112*H112,2)</f>
        <v>0</v>
      </c>
      <c r="BL112" s="19" t="s">
        <v>154</v>
      </c>
      <c r="BM112" s="231" t="s">
        <v>440</v>
      </c>
    </row>
    <row r="113" s="2" customFormat="1" ht="16.5" customHeight="1">
      <c r="A113" s="40"/>
      <c r="B113" s="41"/>
      <c r="C113" s="220" t="s">
        <v>72</v>
      </c>
      <c r="D113" s="220" t="s">
        <v>149</v>
      </c>
      <c r="E113" s="221" t="s">
        <v>1074</v>
      </c>
      <c r="F113" s="222" t="s">
        <v>900</v>
      </c>
      <c r="G113" s="223" t="s">
        <v>808</v>
      </c>
      <c r="H113" s="297"/>
      <c r="I113" s="225"/>
      <c r="J113" s="226">
        <f>ROUND(I113*H113,2)</f>
        <v>0</v>
      </c>
      <c r="K113" s="222" t="s">
        <v>19</v>
      </c>
      <c r="L113" s="46"/>
      <c r="M113" s="227" t="s">
        <v>19</v>
      </c>
      <c r="N113" s="228" t="s">
        <v>43</v>
      </c>
      <c r="O113" s="86"/>
      <c r="P113" s="229">
        <f>O113*H113</f>
        <v>0</v>
      </c>
      <c r="Q113" s="229">
        <v>0</v>
      </c>
      <c r="R113" s="229">
        <f>Q113*H113</f>
        <v>0</v>
      </c>
      <c r="S113" s="229">
        <v>0</v>
      </c>
      <c r="T113" s="230">
        <f>S113*H113</f>
        <v>0</v>
      </c>
      <c r="U113" s="40"/>
      <c r="V113" s="40"/>
      <c r="W113" s="40"/>
      <c r="X113" s="40"/>
      <c r="Y113" s="40"/>
      <c r="Z113" s="40"/>
      <c r="AA113" s="40"/>
      <c r="AB113" s="40"/>
      <c r="AC113" s="40"/>
      <c r="AD113" s="40"/>
      <c r="AE113" s="40"/>
      <c r="AR113" s="231" t="s">
        <v>154</v>
      </c>
      <c r="AT113" s="231" t="s">
        <v>149</v>
      </c>
      <c r="AU113" s="231" t="s">
        <v>80</v>
      </c>
      <c r="AY113" s="19" t="s">
        <v>147</v>
      </c>
      <c r="BE113" s="232">
        <f>IF(N113="základní",J113,0)</f>
        <v>0</v>
      </c>
      <c r="BF113" s="232">
        <f>IF(N113="snížená",J113,0)</f>
        <v>0</v>
      </c>
      <c r="BG113" s="232">
        <f>IF(N113="zákl. přenesená",J113,0)</f>
        <v>0</v>
      </c>
      <c r="BH113" s="232">
        <f>IF(N113="sníž. přenesená",J113,0)</f>
        <v>0</v>
      </c>
      <c r="BI113" s="232">
        <f>IF(N113="nulová",J113,0)</f>
        <v>0</v>
      </c>
      <c r="BJ113" s="19" t="s">
        <v>80</v>
      </c>
      <c r="BK113" s="232">
        <f>ROUND(I113*H113,2)</f>
        <v>0</v>
      </c>
      <c r="BL113" s="19" t="s">
        <v>154</v>
      </c>
      <c r="BM113" s="231" t="s">
        <v>450</v>
      </c>
    </row>
    <row r="114" s="2" customFormat="1" ht="16.5" customHeight="1">
      <c r="A114" s="40"/>
      <c r="B114" s="41"/>
      <c r="C114" s="220" t="s">
        <v>72</v>
      </c>
      <c r="D114" s="220" t="s">
        <v>149</v>
      </c>
      <c r="E114" s="221" t="s">
        <v>1075</v>
      </c>
      <c r="F114" s="222" t="s">
        <v>902</v>
      </c>
      <c r="G114" s="223" t="s">
        <v>892</v>
      </c>
      <c r="H114" s="224">
        <v>1</v>
      </c>
      <c r="I114" s="225"/>
      <c r="J114" s="226">
        <f>ROUND(I114*H114,2)</f>
        <v>0</v>
      </c>
      <c r="K114" s="222" t="s">
        <v>19</v>
      </c>
      <c r="L114" s="46"/>
      <c r="M114" s="227" t="s">
        <v>19</v>
      </c>
      <c r="N114" s="228" t="s">
        <v>43</v>
      </c>
      <c r="O114" s="86"/>
      <c r="P114" s="229">
        <f>O114*H114</f>
        <v>0</v>
      </c>
      <c r="Q114" s="229">
        <v>0</v>
      </c>
      <c r="R114" s="229">
        <f>Q114*H114</f>
        <v>0</v>
      </c>
      <c r="S114" s="229">
        <v>0</v>
      </c>
      <c r="T114" s="230">
        <f>S114*H114</f>
        <v>0</v>
      </c>
      <c r="U114" s="40"/>
      <c r="V114" s="40"/>
      <c r="W114" s="40"/>
      <c r="X114" s="40"/>
      <c r="Y114" s="40"/>
      <c r="Z114" s="40"/>
      <c r="AA114" s="40"/>
      <c r="AB114" s="40"/>
      <c r="AC114" s="40"/>
      <c r="AD114" s="40"/>
      <c r="AE114" s="40"/>
      <c r="AR114" s="231" t="s">
        <v>154</v>
      </c>
      <c r="AT114" s="231" t="s">
        <v>149</v>
      </c>
      <c r="AU114" s="231" t="s">
        <v>80</v>
      </c>
      <c r="AY114" s="19" t="s">
        <v>147</v>
      </c>
      <c r="BE114" s="232">
        <f>IF(N114="základní",J114,0)</f>
        <v>0</v>
      </c>
      <c r="BF114" s="232">
        <f>IF(N114="snížená",J114,0)</f>
        <v>0</v>
      </c>
      <c r="BG114" s="232">
        <f>IF(N114="zákl. přenesená",J114,0)</f>
        <v>0</v>
      </c>
      <c r="BH114" s="232">
        <f>IF(N114="sníž. přenesená",J114,0)</f>
        <v>0</v>
      </c>
      <c r="BI114" s="232">
        <f>IF(N114="nulová",J114,0)</f>
        <v>0</v>
      </c>
      <c r="BJ114" s="19" t="s">
        <v>80</v>
      </c>
      <c r="BK114" s="232">
        <f>ROUND(I114*H114,2)</f>
        <v>0</v>
      </c>
      <c r="BL114" s="19" t="s">
        <v>154</v>
      </c>
      <c r="BM114" s="231" t="s">
        <v>461</v>
      </c>
    </row>
    <row r="115" s="2" customFormat="1" ht="16.5" customHeight="1">
      <c r="A115" s="40"/>
      <c r="B115" s="41"/>
      <c r="C115" s="220" t="s">
        <v>72</v>
      </c>
      <c r="D115" s="220" t="s">
        <v>149</v>
      </c>
      <c r="E115" s="221" t="s">
        <v>1076</v>
      </c>
      <c r="F115" s="222" t="s">
        <v>912</v>
      </c>
      <c r="G115" s="223" t="s">
        <v>892</v>
      </c>
      <c r="H115" s="224">
        <v>1</v>
      </c>
      <c r="I115" s="225"/>
      <c r="J115" s="226">
        <f>ROUND(I115*H115,2)</f>
        <v>0</v>
      </c>
      <c r="K115" s="222" t="s">
        <v>19</v>
      </c>
      <c r="L115" s="46"/>
      <c r="M115" s="227" t="s">
        <v>19</v>
      </c>
      <c r="N115" s="228" t="s">
        <v>43</v>
      </c>
      <c r="O115" s="86"/>
      <c r="P115" s="229">
        <f>O115*H115</f>
        <v>0</v>
      </c>
      <c r="Q115" s="229">
        <v>0</v>
      </c>
      <c r="R115" s="229">
        <f>Q115*H115</f>
        <v>0</v>
      </c>
      <c r="S115" s="229">
        <v>0</v>
      </c>
      <c r="T115" s="230">
        <f>S115*H115</f>
        <v>0</v>
      </c>
      <c r="U115" s="40"/>
      <c r="V115" s="40"/>
      <c r="W115" s="40"/>
      <c r="X115" s="40"/>
      <c r="Y115" s="40"/>
      <c r="Z115" s="40"/>
      <c r="AA115" s="40"/>
      <c r="AB115" s="40"/>
      <c r="AC115" s="40"/>
      <c r="AD115" s="40"/>
      <c r="AE115" s="40"/>
      <c r="AR115" s="231" t="s">
        <v>154</v>
      </c>
      <c r="AT115" s="231" t="s">
        <v>149</v>
      </c>
      <c r="AU115" s="231" t="s">
        <v>80</v>
      </c>
      <c r="AY115" s="19" t="s">
        <v>147</v>
      </c>
      <c r="BE115" s="232">
        <f>IF(N115="základní",J115,0)</f>
        <v>0</v>
      </c>
      <c r="BF115" s="232">
        <f>IF(N115="snížená",J115,0)</f>
        <v>0</v>
      </c>
      <c r="BG115" s="232">
        <f>IF(N115="zákl. přenesená",J115,0)</f>
        <v>0</v>
      </c>
      <c r="BH115" s="232">
        <f>IF(N115="sníž. přenesená",J115,0)</f>
        <v>0</v>
      </c>
      <c r="BI115" s="232">
        <f>IF(N115="nulová",J115,0)</f>
        <v>0</v>
      </c>
      <c r="BJ115" s="19" t="s">
        <v>80</v>
      </c>
      <c r="BK115" s="232">
        <f>ROUND(I115*H115,2)</f>
        <v>0</v>
      </c>
      <c r="BL115" s="19" t="s">
        <v>154</v>
      </c>
      <c r="BM115" s="231" t="s">
        <v>473</v>
      </c>
    </row>
    <row r="116" s="2" customFormat="1" ht="16.5" customHeight="1">
      <c r="A116" s="40"/>
      <c r="B116" s="41"/>
      <c r="C116" s="220" t="s">
        <v>72</v>
      </c>
      <c r="D116" s="220" t="s">
        <v>149</v>
      </c>
      <c r="E116" s="221" t="s">
        <v>913</v>
      </c>
      <c r="F116" s="222" t="s">
        <v>914</v>
      </c>
      <c r="G116" s="223" t="s">
        <v>892</v>
      </c>
      <c r="H116" s="224">
        <v>1</v>
      </c>
      <c r="I116" s="225"/>
      <c r="J116" s="226">
        <f>ROUND(I116*H116,2)</f>
        <v>0</v>
      </c>
      <c r="K116" s="222" t="s">
        <v>19</v>
      </c>
      <c r="L116" s="46"/>
      <c r="M116" s="227" t="s">
        <v>19</v>
      </c>
      <c r="N116" s="228" t="s">
        <v>43</v>
      </c>
      <c r="O116" s="86"/>
      <c r="P116" s="229">
        <f>O116*H116</f>
        <v>0</v>
      </c>
      <c r="Q116" s="229">
        <v>0</v>
      </c>
      <c r="R116" s="229">
        <f>Q116*H116</f>
        <v>0</v>
      </c>
      <c r="S116" s="229">
        <v>0</v>
      </c>
      <c r="T116" s="230">
        <f>S116*H116</f>
        <v>0</v>
      </c>
      <c r="U116" s="40"/>
      <c r="V116" s="40"/>
      <c r="W116" s="40"/>
      <c r="X116" s="40"/>
      <c r="Y116" s="40"/>
      <c r="Z116" s="40"/>
      <c r="AA116" s="40"/>
      <c r="AB116" s="40"/>
      <c r="AC116" s="40"/>
      <c r="AD116" s="40"/>
      <c r="AE116" s="40"/>
      <c r="AR116" s="231" t="s">
        <v>154</v>
      </c>
      <c r="AT116" s="231" t="s">
        <v>149</v>
      </c>
      <c r="AU116" s="231" t="s">
        <v>80</v>
      </c>
      <c r="AY116" s="19" t="s">
        <v>147</v>
      </c>
      <c r="BE116" s="232">
        <f>IF(N116="základní",J116,0)</f>
        <v>0</v>
      </c>
      <c r="BF116" s="232">
        <f>IF(N116="snížená",J116,0)</f>
        <v>0</v>
      </c>
      <c r="BG116" s="232">
        <f>IF(N116="zákl. přenesená",J116,0)</f>
        <v>0</v>
      </c>
      <c r="BH116" s="232">
        <f>IF(N116="sníž. přenesená",J116,0)</f>
        <v>0</v>
      </c>
      <c r="BI116" s="232">
        <f>IF(N116="nulová",J116,0)</f>
        <v>0</v>
      </c>
      <c r="BJ116" s="19" t="s">
        <v>80</v>
      </c>
      <c r="BK116" s="232">
        <f>ROUND(I116*H116,2)</f>
        <v>0</v>
      </c>
      <c r="BL116" s="19" t="s">
        <v>154</v>
      </c>
      <c r="BM116" s="231" t="s">
        <v>484</v>
      </c>
    </row>
    <row r="117" s="2" customFormat="1" ht="16.5" customHeight="1">
      <c r="A117" s="40"/>
      <c r="B117" s="41"/>
      <c r="C117" s="220" t="s">
        <v>72</v>
      </c>
      <c r="D117" s="220" t="s">
        <v>149</v>
      </c>
      <c r="E117" s="221" t="s">
        <v>1077</v>
      </c>
      <c r="F117" s="222" t="s">
        <v>1078</v>
      </c>
      <c r="G117" s="223" t="s">
        <v>892</v>
      </c>
      <c r="H117" s="224">
        <v>1</v>
      </c>
      <c r="I117" s="225"/>
      <c r="J117" s="226">
        <f>ROUND(I117*H117,2)</f>
        <v>0</v>
      </c>
      <c r="K117" s="222" t="s">
        <v>19</v>
      </c>
      <c r="L117" s="46"/>
      <c r="M117" s="298" t="s">
        <v>19</v>
      </c>
      <c r="N117" s="299" t="s">
        <v>43</v>
      </c>
      <c r="O117" s="295"/>
      <c r="P117" s="300">
        <f>O117*H117</f>
        <v>0</v>
      </c>
      <c r="Q117" s="300">
        <v>0</v>
      </c>
      <c r="R117" s="300">
        <f>Q117*H117</f>
        <v>0</v>
      </c>
      <c r="S117" s="300">
        <v>0</v>
      </c>
      <c r="T117" s="301">
        <f>S117*H117</f>
        <v>0</v>
      </c>
      <c r="U117" s="40"/>
      <c r="V117" s="40"/>
      <c r="W117" s="40"/>
      <c r="X117" s="40"/>
      <c r="Y117" s="40"/>
      <c r="Z117" s="40"/>
      <c r="AA117" s="40"/>
      <c r="AB117" s="40"/>
      <c r="AC117" s="40"/>
      <c r="AD117" s="40"/>
      <c r="AE117" s="40"/>
      <c r="AR117" s="231" t="s">
        <v>154</v>
      </c>
      <c r="AT117" s="231" t="s">
        <v>149</v>
      </c>
      <c r="AU117" s="231" t="s">
        <v>80</v>
      </c>
      <c r="AY117" s="19" t="s">
        <v>147</v>
      </c>
      <c r="BE117" s="232">
        <f>IF(N117="základní",J117,0)</f>
        <v>0</v>
      </c>
      <c r="BF117" s="232">
        <f>IF(N117="snížená",J117,0)</f>
        <v>0</v>
      </c>
      <c r="BG117" s="232">
        <f>IF(N117="zákl. přenesená",J117,0)</f>
        <v>0</v>
      </c>
      <c r="BH117" s="232">
        <f>IF(N117="sníž. přenesená",J117,0)</f>
        <v>0</v>
      </c>
      <c r="BI117" s="232">
        <f>IF(N117="nulová",J117,0)</f>
        <v>0</v>
      </c>
      <c r="BJ117" s="19" t="s">
        <v>80</v>
      </c>
      <c r="BK117" s="232">
        <f>ROUND(I117*H117,2)</f>
        <v>0</v>
      </c>
      <c r="BL117" s="19" t="s">
        <v>154</v>
      </c>
      <c r="BM117" s="231" t="s">
        <v>493</v>
      </c>
    </row>
    <row r="118" s="2" customFormat="1" ht="6.96" customHeight="1">
      <c r="A118" s="40"/>
      <c r="B118" s="61"/>
      <c r="C118" s="62"/>
      <c r="D118" s="62"/>
      <c r="E118" s="62"/>
      <c r="F118" s="62"/>
      <c r="G118" s="62"/>
      <c r="H118" s="62"/>
      <c r="I118" s="168"/>
      <c r="J118" s="62"/>
      <c r="K118" s="62"/>
      <c r="L118" s="46"/>
      <c r="M118" s="40"/>
      <c r="O118" s="40"/>
      <c r="P118" s="40"/>
      <c r="Q118" s="40"/>
      <c r="R118" s="40"/>
      <c r="S118" s="40"/>
      <c r="T118" s="40"/>
      <c r="U118" s="40"/>
      <c r="V118" s="40"/>
      <c r="W118" s="40"/>
      <c r="X118" s="40"/>
      <c r="Y118" s="40"/>
      <c r="Z118" s="40"/>
      <c r="AA118" s="40"/>
      <c r="AB118" s="40"/>
      <c r="AC118" s="40"/>
      <c r="AD118" s="40"/>
      <c r="AE118" s="40"/>
    </row>
  </sheetData>
  <sheetProtection sheet="1" autoFilter="0" formatColumns="0" formatRows="0" objects="1" scenarios="1" spinCount="100000" saltValue="rPfJT6AB3XLU3A48SB527pkugyLhebicOudVbRu8vrSsL12EsQxUDYAG4sCxaQi3aTdmY9y4XLjbN1HMGrta9Q==" hashValue="tNECwSfcDUHjbgNRQ/e/WehAgBn3gKEwJu4anQKz1BF3naKrK9mDedkFSC+9ph3vtYwCIVDNSApSDIIPBb5skA==" algorithmName="SHA-512" password="CC35"/>
  <autoFilter ref="C81:K11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102</v>
      </c>
    </row>
    <row r="3" s="1" customFormat="1" ht="6.96" customHeight="1">
      <c r="B3" s="131"/>
      <c r="C3" s="132"/>
      <c r="D3" s="132"/>
      <c r="E3" s="132"/>
      <c r="F3" s="132"/>
      <c r="G3" s="132"/>
      <c r="H3" s="132"/>
      <c r="I3" s="133"/>
      <c r="J3" s="132"/>
      <c r="K3" s="132"/>
      <c r="L3" s="22"/>
      <c r="AT3" s="19" t="s">
        <v>82</v>
      </c>
    </row>
    <row r="4" s="1" customFormat="1" ht="24.96" customHeight="1">
      <c r="B4" s="22"/>
      <c r="D4" s="134" t="s">
        <v>107</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Stavební úpravy MŠ Sendražice</v>
      </c>
      <c r="F7" s="136"/>
      <c r="G7" s="136"/>
      <c r="H7" s="136"/>
      <c r="I7" s="130"/>
      <c r="L7" s="22"/>
    </row>
    <row r="8" s="2" customFormat="1" ht="12" customHeight="1">
      <c r="A8" s="40"/>
      <c r="B8" s="46"/>
      <c r="C8" s="40"/>
      <c r="D8" s="136" t="s">
        <v>108</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1079</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12. 5. 2020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28</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ROUND(J82,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ROUND((SUM(BE82:BE121)),  2)</f>
        <v>0</v>
      </c>
      <c r="G33" s="40"/>
      <c r="H33" s="40"/>
      <c r="I33" s="157">
        <v>0.20999999999999999</v>
      </c>
      <c r="J33" s="156">
        <f>ROUND(((SUM(BE82:BE121))*I33),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ROUND((SUM(BF82:BF121)),  2)</f>
        <v>0</v>
      </c>
      <c r="G34" s="40"/>
      <c r="H34" s="40"/>
      <c r="I34" s="157">
        <v>0.14999999999999999</v>
      </c>
      <c r="J34" s="156">
        <f>ROUND(((SUM(BF82:BF121))*I34),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ROUND((SUM(BG82:BG121)),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ROUND((SUM(BH82:BH121)),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ROUND((SUM(BI82:BI121)),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Stavební úpravy MŠ Sendražice</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108</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25 - Elektroinstalace</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parc. č. st 600</v>
      </c>
      <c r="G52" s="42"/>
      <c r="H52" s="42"/>
      <c r="I52" s="142" t="s">
        <v>23</v>
      </c>
      <c r="J52" s="74" t="str">
        <f>IF(J12="","",J12)</f>
        <v>12. 5. 2020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Kolín</v>
      </c>
      <c r="G54" s="42"/>
      <c r="H54" s="42"/>
      <c r="I54" s="142" t="s">
        <v>31</v>
      </c>
      <c r="J54" s="38" t="str">
        <f>E21</f>
        <v>Revitali s.r.o.</v>
      </c>
      <c r="K54" s="42"/>
      <c r="L54" s="139"/>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42" t="s">
        <v>34</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111</v>
      </c>
      <c r="D57" s="174"/>
      <c r="E57" s="174"/>
      <c r="F57" s="174"/>
      <c r="G57" s="174"/>
      <c r="H57" s="174"/>
      <c r="I57" s="175"/>
      <c r="J57" s="176" t="s">
        <v>112</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J82</f>
        <v>0</v>
      </c>
      <c r="K59" s="42"/>
      <c r="L59" s="139"/>
      <c r="S59" s="40"/>
      <c r="T59" s="40"/>
      <c r="U59" s="40"/>
      <c r="V59" s="40"/>
      <c r="W59" s="40"/>
      <c r="X59" s="40"/>
      <c r="Y59" s="40"/>
      <c r="Z59" s="40"/>
      <c r="AA59" s="40"/>
      <c r="AB59" s="40"/>
      <c r="AC59" s="40"/>
      <c r="AD59" s="40"/>
      <c r="AE59" s="40"/>
      <c r="AU59" s="19" t="s">
        <v>113</v>
      </c>
    </row>
    <row r="60" s="9" customFormat="1" ht="24.96" customHeight="1">
      <c r="A60" s="9"/>
      <c r="B60" s="178"/>
      <c r="C60" s="179"/>
      <c r="D60" s="180" t="s">
        <v>1080</v>
      </c>
      <c r="E60" s="181"/>
      <c r="F60" s="181"/>
      <c r="G60" s="181"/>
      <c r="H60" s="181"/>
      <c r="I60" s="182"/>
      <c r="J60" s="183">
        <f>J93</f>
        <v>0</v>
      </c>
      <c r="K60" s="179"/>
      <c r="L60" s="184"/>
      <c r="S60" s="9"/>
      <c r="T60" s="9"/>
      <c r="U60" s="9"/>
      <c r="V60" s="9"/>
      <c r="W60" s="9"/>
      <c r="X60" s="9"/>
      <c r="Y60" s="9"/>
      <c r="Z60" s="9"/>
      <c r="AA60" s="9"/>
      <c r="AB60" s="9"/>
      <c r="AC60" s="9"/>
      <c r="AD60" s="9"/>
      <c r="AE60" s="9"/>
    </row>
    <row r="61" s="9" customFormat="1" ht="24.96" customHeight="1">
      <c r="A61" s="9"/>
      <c r="B61" s="178"/>
      <c r="C61" s="179"/>
      <c r="D61" s="180" t="s">
        <v>1081</v>
      </c>
      <c r="E61" s="181"/>
      <c r="F61" s="181"/>
      <c r="G61" s="181"/>
      <c r="H61" s="181"/>
      <c r="I61" s="182"/>
      <c r="J61" s="183">
        <f>J105</f>
        <v>0</v>
      </c>
      <c r="K61" s="179"/>
      <c r="L61" s="184"/>
      <c r="S61" s="9"/>
      <c r="T61" s="9"/>
      <c r="U61" s="9"/>
      <c r="V61" s="9"/>
      <c r="W61" s="9"/>
      <c r="X61" s="9"/>
      <c r="Y61" s="9"/>
      <c r="Z61" s="9"/>
      <c r="AA61" s="9"/>
      <c r="AB61" s="9"/>
      <c r="AC61" s="9"/>
      <c r="AD61" s="9"/>
      <c r="AE61" s="9"/>
    </row>
    <row r="62" s="9" customFormat="1" ht="24.96" customHeight="1">
      <c r="A62" s="9"/>
      <c r="B62" s="178"/>
      <c r="C62" s="179"/>
      <c r="D62" s="180" t="s">
        <v>1082</v>
      </c>
      <c r="E62" s="181"/>
      <c r="F62" s="181"/>
      <c r="G62" s="181"/>
      <c r="H62" s="181"/>
      <c r="I62" s="182"/>
      <c r="J62" s="183">
        <f>J114</f>
        <v>0</v>
      </c>
      <c r="K62" s="179"/>
      <c r="L62" s="184"/>
      <c r="S62" s="9"/>
      <c r="T62" s="9"/>
      <c r="U62" s="9"/>
      <c r="V62" s="9"/>
      <c r="W62" s="9"/>
      <c r="X62" s="9"/>
      <c r="Y62" s="9"/>
      <c r="Z62" s="9"/>
      <c r="AA62" s="9"/>
      <c r="AB62" s="9"/>
      <c r="AC62" s="9"/>
      <c r="AD62" s="9"/>
      <c r="AE62" s="9"/>
    </row>
    <row r="63" s="2" customFormat="1" ht="21.84" customHeight="1">
      <c r="A63" s="40"/>
      <c r="B63" s="41"/>
      <c r="C63" s="42"/>
      <c r="D63" s="42"/>
      <c r="E63" s="42"/>
      <c r="F63" s="42"/>
      <c r="G63" s="42"/>
      <c r="H63" s="42"/>
      <c r="I63" s="138"/>
      <c r="J63" s="42"/>
      <c r="K63" s="42"/>
      <c r="L63" s="139"/>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68"/>
      <c r="J64" s="62"/>
      <c r="K64" s="62"/>
      <c r="L64" s="139"/>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71"/>
      <c r="J68" s="64"/>
      <c r="K68" s="64"/>
      <c r="L68" s="139"/>
      <c r="S68" s="40"/>
      <c r="T68" s="40"/>
      <c r="U68" s="40"/>
      <c r="V68" s="40"/>
      <c r="W68" s="40"/>
      <c r="X68" s="40"/>
      <c r="Y68" s="40"/>
      <c r="Z68" s="40"/>
      <c r="AA68" s="40"/>
      <c r="AB68" s="40"/>
      <c r="AC68" s="40"/>
      <c r="AD68" s="40"/>
      <c r="AE68" s="40"/>
    </row>
    <row r="69" s="2" customFormat="1" ht="24.96" customHeight="1">
      <c r="A69" s="40"/>
      <c r="B69" s="41"/>
      <c r="C69" s="25" t="s">
        <v>132</v>
      </c>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6.5" customHeight="1">
      <c r="A72" s="40"/>
      <c r="B72" s="41"/>
      <c r="C72" s="42"/>
      <c r="D72" s="42"/>
      <c r="E72" s="172" t="str">
        <f>E7</f>
        <v>Stavební úpravy MŠ Sendražice</v>
      </c>
      <c r="F72" s="34"/>
      <c r="G72" s="34"/>
      <c r="H72" s="34"/>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108</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71" t="str">
        <f>E9</f>
        <v>25 - Elektroinstalace</v>
      </c>
      <c r="F74" s="42"/>
      <c r="G74" s="42"/>
      <c r="H74" s="42"/>
      <c r="I74" s="138"/>
      <c r="J74" s="42"/>
      <c r="K74" s="42"/>
      <c r="L74" s="13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parc. č. st 600</v>
      </c>
      <c r="G76" s="42"/>
      <c r="H76" s="42"/>
      <c r="I76" s="142" t="s">
        <v>23</v>
      </c>
      <c r="J76" s="74" t="str">
        <f>IF(J12="","",J12)</f>
        <v>12. 5. 2020</v>
      </c>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Město Kolín</v>
      </c>
      <c r="G78" s="42"/>
      <c r="H78" s="42"/>
      <c r="I78" s="142" t="s">
        <v>31</v>
      </c>
      <c r="J78" s="38" t="str">
        <f>E21</f>
        <v>Revitali s.r.o.</v>
      </c>
      <c r="K78" s="42"/>
      <c r="L78" s="139"/>
      <c r="S78" s="40"/>
      <c r="T78" s="40"/>
      <c r="U78" s="40"/>
      <c r="V78" s="40"/>
      <c r="W78" s="40"/>
      <c r="X78" s="40"/>
      <c r="Y78" s="40"/>
      <c r="Z78" s="40"/>
      <c r="AA78" s="40"/>
      <c r="AB78" s="40"/>
      <c r="AC78" s="40"/>
      <c r="AD78" s="40"/>
      <c r="AE78" s="40"/>
    </row>
    <row r="79" s="2" customFormat="1" ht="15.15" customHeight="1">
      <c r="A79" s="40"/>
      <c r="B79" s="41"/>
      <c r="C79" s="34" t="s">
        <v>29</v>
      </c>
      <c r="D79" s="42"/>
      <c r="E79" s="42"/>
      <c r="F79" s="29" t="str">
        <f>IF(E18="","",E18)</f>
        <v>Vyplň údaj</v>
      </c>
      <c r="G79" s="42"/>
      <c r="H79" s="42"/>
      <c r="I79" s="142" t="s">
        <v>34</v>
      </c>
      <c r="J79" s="38" t="str">
        <f>E24</f>
        <v xml:space="preserve"> </v>
      </c>
      <c r="K79" s="42"/>
      <c r="L79" s="139"/>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38"/>
      <c r="J80" s="42"/>
      <c r="K80" s="42"/>
      <c r="L80" s="139"/>
      <c r="S80" s="40"/>
      <c r="T80" s="40"/>
      <c r="U80" s="40"/>
      <c r="V80" s="40"/>
      <c r="W80" s="40"/>
      <c r="X80" s="40"/>
      <c r="Y80" s="40"/>
      <c r="Z80" s="40"/>
      <c r="AA80" s="40"/>
      <c r="AB80" s="40"/>
      <c r="AC80" s="40"/>
      <c r="AD80" s="40"/>
      <c r="AE80" s="40"/>
    </row>
    <row r="81" s="11" customFormat="1" ht="29.28" customHeight="1">
      <c r="A81" s="192"/>
      <c r="B81" s="193"/>
      <c r="C81" s="194" t="s">
        <v>133</v>
      </c>
      <c r="D81" s="195" t="s">
        <v>57</v>
      </c>
      <c r="E81" s="195" t="s">
        <v>53</v>
      </c>
      <c r="F81" s="195" t="s">
        <v>54</v>
      </c>
      <c r="G81" s="195" t="s">
        <v>134</v>
      </c>
      <c r="H81" s="195" t="s">
        <v>135</v>
      </c>
      <c r="I81" s="196" t="s">
        <v>136</v>
      </c>
      <c r="J81" s="195" t="s">
        <v>112</v>
      </c>
      <c r="K81" s="197" t="s">
        <v>137</v>
      </c>
      <c r="L81" s="198"/>
      <c r="M81" s="94" t="s">
        <v>19</v>
      </c>
      <c r="N81" s="95" t="s">
        <v>42</v>
      </c>
      <c r="O81" s="95" t="s">
        <v>138</v>
      </c>
      <c r="P81" s="95" t="s">
        <v>139</v>
      </c>
      <c r="Q81" s="95" t="s">
        <v>140</v>
      </c>
      <c r="R81" s="95" t="s">
        <v>141</v>
      </c>
      <c r="S81" s="95" t="s">
        <v>142</v>
      </c>
      <c r="T81" s="96" t="s">
        <v>143</v>
      </c>
      <c r="U81" s="192"/>
      <c r="V81" s="192"/>
      <c r="W81" s="192"/>
      <c r="X81" s="192"/>
      <c r="Y81" s="192"/>
      <c r="Z81" s="192"/>
      <c r="AA81" s="192"/>
      <c r="AB81" s="192"/>
      <c r="AC81" s="192"/>
      <c r="AD81" s="192"/>
      <c r="AE81" s="192"/>
    </row>
    <row r="82" s="2" customFormat="1" ht="22.8" customHeight="1">
      <c r="A82" s="40"/>
      <c r="B82" s="41"/>
      <c r="C82" s="101" t="s">
        <v>144</v>
      </c>
      <c r="D82" s="42"/>
      <c r="E82" s="42"/>
      <c r="F82" s="42"/>
      <c r="G82" s="42"/>
      <c r="H82" s="42"/>
      <c r="I82" s="138"/>
      <c r="J82" s="199">
        <f>BK82</f>
        <v>0</v>
      </c>
      <c r="K82" s="42"/>
      <c r="L82" s="46"/>
      <c r="M82" s="97"/>
      <c r="N82" s="200"/>
      <c r="O82" s="98"/>
      <c r="P82" s="201">
        <f>P83+SUM(P84:P93)+P105+P114</f>
        <v>0</v>
      </c>
      <c r="Q82" s="98"/>
      <c r="R82" s="201">
        <f>R83+SUM(R84:R93)+R105+R114</f>
        <v>0</v>
      </c>
      <c r="S82" s="98"/>
      <c r="T82" s="202">
        <f>T83+SUM(T84:T93)+T105+T114</f>
        <v>0</v>
      </c>
      <c r="U82" s="40"/>
      <c r="V82" s="40"/>
      <c r="W82" s="40"/>
      <c r="X82" s="40"/>
      <c r="Y82" s="40"/>
      <c r="Z82" s="40"/>
      <c r="AA82" s="40"/>
      <c r="AB82" s="40"/>
      <c r="AC82" s="40"/>
      <c r="AD82" s="40"/>
      <c r="AE82" s="40"/>
      <c r="AT82" s="19" t="s">
        <v>71</v>
      </c>
      <c r="AU82" s="19" t="s">
        <v>113</v>
      </c>
      <c r="BK82" s="203">
        <f>BK83+SUM(BK84:BK93)+BK105+BK114</f>
        <v>0</v>
      </c>
    </row>
    <row r="83" s="2" customFormat="1" ht="16.5" customHeight="1">
      <c r="A83" s="40"/>
      <c r="B83" s="41"/>
      <c r="C83" s="220" t="s">
        <v>72</v>
      </c>
      <c r="D83" s="220" t="s">
        <v>149</v>
      </c>
      <c r="E83" s="221" t="s">
        <v>1083</v>
      </c>
      <c r="F83" s="222" t="s">
        <v>1084</v>
      </c>
      <c r="G83" s="223" t="s">
        <v>829</v>
      </c>
      <c r="H83" s="224">
        <v>1</v>
      </c>
      <c r="I83" s="225"/>
      <c r="J83" s="226">
        <f>ROUND(I83*H83,2)</f>
        <v>0</v>
      </c>
      <c r="K83" s="222" t="s">
        <v>19</v>
      </c>
      <c r="L83" s="46"/>
      <c r="M83" s="227" t="s">
        <v>19</v>
      </c>
      <c r="N83" s="228" t="s">
        <v>43</v>
      </c>
      <c r="O83" s="86"/>
      <c r="P83" s="229">
        <f>O83*H83</f>
        <v>0</v>
      </c>
      <c r="Q83" s="229">
        <v>0</v>
      </c>
      <c r="R83" s="229">
        <f>Q83*H83</f>
        <v>0</v>
      </c>
      <c r="S83" s="229">
        <v>0</v>
      </c>
      <c r="T83" s="230">
        <f>S83*H83</f>
        <v>0</v>
      </c>
      <c r="U83" s="40"/>
      <c r="V83" s="40"/>
      <c r="W83" s="40"/>
      <c r="X83" s="40"/>
      <c r="Y83" s="40"/>
      <c r="Z83" s="40"/>
      <c r="AA83" s="40"/>
      <c r="AB83" s="40"/>
      <c r="AC83" s="40"/>
      <c r="AD83" s="40"/>
      <c r="AE83" s="40"/>
      <c r="AR83" s="231" t="s">
        <v>154</v>
      </c>
      <c r="AT83" s="231" t="s">
        <v>149</v>
      </c>
      <c r="AU83" s="231" t="s">
        <v>72</v>
      </c>
      <c r="AY83" s="19" t="s">
        <v>147</v>
      </c>
      <c r="BE83" s="232">
        <f>IF(N83="základní",J83,0)</f>
        <v>0</v>
      </c>
      <c r="BF83" s="232">
        <f>IF(N83="snížená",J83,0)</f>
        <v>0</v>
      </c>
      <c r="BG83" s="232">
        <f>IF(N83="zákl. přenesená",J83,0)</f>
        <v>0</v>
      </c>
      <c r="BH83" s="232">
        <f>IF(N83="sníž. přenesená",J83,0)</f>
        <v>0</v>
      </c>
      <c r="BI83" s="232">
        <f>IF(N83="nulová",J83,0)</f>
        <v>0</v>
      </c>
      <c r="BJ83" s="19" t="s">
        <v>80</v>
      </c>
      <c r="BK83" s="232">
        <f>ROUND(I83*H83,2)</f>
        <v>0</v>
      </c>
      <c r="BL83" s="19" t="s">
        <v>154</v>
      </c>
      <c r="BM83" s="231" t="s">
        <v>82</v>
      </c>
    </row>
    <row r="84" s="2" customFormat="1" ht="16.5" customHeight="1">
      <c r="A84" s="40"/>
      <c r="B84" s="41"/>
      <c r="C84" s="220" t="s">
        <v>72</v>
      </c>
      <c r="D84" s="220" t="s">
        <v>149</v>
      </c>
      <c r="E84" s="221" t="s">
        <v>1085</v>
      </c>
      <c r="F84" s="222" t="s">
        <v>1086</v>
      </c>
      <c r="G84" s="223" t="s">
        <v>829</v>
      </c>
      <c r="H84" s="224">
        <v>3</v>
      </c>
      <c r="I84" s="225"/>
      <c r="J84" s="226">
        <f>ROUND(I84*H84,2)</f>
        <v>0</v>
      </c>
      <c r="K84" s="222" t="s">
        <v>19</v>
      </c>
      <c r="L84" s="46"/>
      <c r="M84" s="227" t="s">
        <v>19</v>
      </c>
      <c r="N84" s="228" t="s">
        <v>43</v>
      </c>
      <c r="O84" s="86"/>
      <c r="P84" s="229">
        <f>O84*H84</f>
        <v>0</v>
      </c>
      <c r="Q84" s="229">
        <v>0</v>
      </c>
      <c r="R84" s="229">
        <f>Q84*H84</f>
        <v>0</v>
      </c>
      <c r="S84" s="229">
        <v>0</v>
      </c>
      <c r="T84" s="230">
        <f>S84*H84</f>
        <v>0</v>
      </c>
      <c r="U84" s="40"/>
      <c r="V84" s="40"/>
      <c r="W84" s="40"/>
      <c r="X84" s="40"/>
      <c r="Y84" s="40"/>
      <c r="Z84" s="40"/>
      <c r="AA84" s="40"/>
      <c r="AB84" s="40"/>
      <c r="AC84" s="40"/>
      <c r="AD84" s="40"/>
      <c r="AE84" s="40"/>
      <c r="AR84" s="231" t="s">
        <v>154</v>
      </c>
      <c r="AT84" s="231" t="s">
        <v>149</v>
      </c>
      <c r="AU84" s="231" t="s">
        <v>72</v>
      </c>
      <c r="AY84" s="19" t="s">
        <v>147</v>
      </c>
      <c r="BE84" s="232">
        <f>IF(N84="základní",J84,0)</f>
        <v>0</v>
      </c>
      <c r="BF84" s="232">
        <f>IF(N84="snížená",J84,0)</f>
        <v>0</v>
      </c>
      <c r="BG84" s="232">
        <f>IF(N84="zákl. přenesená",J84,0)</f>
        <v>0</v>
      </c>
      <c r="BH84" s="232">
        <f>IF(N84="sníž. přenesená",J84,0)</f>
        <v>0</v>
      </c>
      <c r="BI84" s="232">
        <f>IF(N84="nulová",J84,0)</f>
        <v>0</v>
      </c>
      <c r="BJ84" s="19" t="s">
        <v>80</v>
      </c>
      <c r="BK84" s="232">
        <f>ROUND(I84*H84,2)</f>
        <v>0</v>
      </c>
      <c r="BL84" s="19" t="s">
        <v>154</v>
      </c>
      <c r="BM84" s="231" t="s">
        <v>154</v>
      </c>
    </row>
    <row r="85" s="2" customFormat="1" ht="16.5" customHeight="1">
      <c r="A85" s="40"/>
      <c r="B85" s="41"/>
      <c r="C85" s="220" t="s">
        <v>72</v>
      </c>
      <c r="D85" s="220" t="s">
        <v>149</v>
      </c>
      <c r="E85" s="221" t="s">
        <v>1087</v>
      </c>
      <c r="F85" s="222" t="s">
        <v>1088</v>
      </c>
      <c r="G85" s="223" t="s">
        <v>829</v>
      </c>
      <c r="H85" s="224">
        <v>2</v>
      </c>
      <c r="I85" s="225"/>
      <c r="J85" s="226">
        <f>ROUND(I85*H85,2)</f>
        <v>0</v>
      </c>
      <c r="K85" s="222" t="s">
        <v>19</v>
      </c>
      <c r="L85" s="46"/>
      <c r="M85" s="227" t="s">
        <v>19</v>
      </c>
      <c r="N85" s="228" t="s">
        <v>43</v>
      </c>
      <c r="O85" s="86"/>
      <c r="P85" s="229">
        <f>O85*H85</f>
        <v>0</v>
      </c>
      <c r="Q85" s="229">
        <v>0</v>
      </c>
      <c r="R85" s="229">
        <f>Q85*H85</f>
        <v>0</v>
      </c>
      <c r="S85" s="229">
        <v>0</v>
      </c>
      <c r="T85" s="230">
        <f>S85*H85</f>
        <v>0</v>
      </c>
      <c r="U85" s="40"/>
      <c r="V85" s="40"/>
      <c r="W85" s="40"/>
      <c r="X85" s="40"/>
      <c r="Y85" s="40"/>
      <c r="Z85" s="40"/>
      <c r="AA85" s="40"/>
      <c r="AB85" s="40"/>
      <c r="AC85" s="40"/>
      <c r="AD85" s="40"/>
      <c r="AE85" s="40"/>
      <c r="AR85" s="231" t="s">
        <v>154</v>
      </c>
      <c r="AT85" s="231" t="s">
        <v>149</v>
      </c>
      <c r="AU85" s="231" t="s">
        <v>72</v>
      </c>
      <c r="AY85" s="19" t="s">
        <v>147</v>
      </c>
      <c r="BE85" s="232">
        <f>IF(N85="základní",J85,0)</f>
        <v>0</v>
      </c>
      <c r="BF85" s="232">
        <f>IF(N85="snížená",J85,0)</f>
        <v>0</v>
      </c>
      <c r="BG85" s="232">
        <f>IF(N85="zákl. přenesená",J85,0)</f>
        <v>0</v>
      </c>
      <c r="BH85" s="232">
        <f>IF(N85="sníž. přenesená",J85,0)</f>
        <v>0</v>
      </c>
      <c r="BI85" s="232">
        <f>IF(N85="nulová",J85,0)</f>
        <v>0</v>
      </c>
      <c r="BJ85" s="19" t="s">
        <v>80</v>
      </c>
      <c r="BK85" s="232">
        <f>ROUND(I85*H85,2)</f>
        <v>0</v>
      </c>
      <c r="BL85" s="19" t="s">
        <v>154</v>
      </c>
      <c r="BM85" s="231" t="s">
        <v>192</v>
      </c>
    </row>
    <row r="86" s="2" customFormat="1" ht="16.5" customHeight="1">
      <c r="A86" s="40"/>
      <c r="B86" s="41"/>
      <c r="C86" s="220" t="s">
        <v>72</v>
      </c>
      <c r="D86" s="220" t="s">
        <v>149</v>
      </c>
      <c r="E86" s="221" t="s">
        <v>1089</v>
      </c>
      <c r="F86" s="222" t="s">
        <v>1090</v>
      </c>
      <c r="G86" s="223" t="s">
        <v>829</v>
      </c>
      <c r="H86" s="224">
        <v>2</v>
      </c>
      <c r="I86" s="225"/>
      <c r="J86" s="226">
        <f>ROUND(I86*H86,2)</f>
        <v>0</v>
      </c>
      <c r="K86" s="222" t="s">
        <v>19</v>
      </c>
      <c r="L86" s="46"/>
      <c r="M86" s="227" t="s">
        <v>19</v>
      </c>
      <c r="N86" s="228" t="s">
        <v>43</v>
      </c>
      <c r="O86" s="86"/>
      <c r="P86" s="229">
        <f>O86*H86</f>
        <v>0</v>
      </c>
      <c r="Q86" s="229">
        <v>0</v>
      </c>
      <c r="R86" s="229">
        <f>Q86*H86</f>
        <v>0</v>
      </c>
      <c r="S86" s="229">
        <v>0</v>
      </c>
      <c r="T86" s="230">
        <f>S86*H86</f>
        <v>0</v>
      </c>
      <c r="U86" s="40"/>
      <c r="V86" s="40"/>
      <c r="W86" s="40"/>
      <c r="X86" s="40"/>
      <c r="Y86" s="40"/>
      <c r="Z86" s="40"/>
      <c r="AA86" s="40"/>
      <c r="AB86" s="40"/>
      <c r="AC86" s="40"/>
      <c r="AD86" s="40"/>
      <c r="AE86" s="40"/>
      <c r="AR86" s="231" t="s">
        <v>154</v>
      </c>
      <c r="AT86" s="231" t="s">
        <v>149</v>
      </c>
      <c r="AU86" s="231" t="s">
        <v>72</v>
      </c>
      <c r="AY86" s="19" t="s">
        <v>147</v>
      </c>
      <c r="BE86" s="232">
        <f>IF(N86="základní",J86,0)</f>
        <v>0</v>
      </c>
      <c r="BF86" s="232">
        <f>IF(N86="snížená",J86,0)</f>
        <v>0</v>
      </c>
      <c r="BG86" s="232">
        <f>IF(N86="zákl. přenesená",J86,0)</f>
        <v>0</v>
      </c>
      <c r="BH86" s="232">
        <f>IF(N86="sníž. přenesená",J86,0)</f>
        <v>0</v>
      </c>
      <c r="BI86" s="232">
        <f>IF(N86="nulová",J86,0)</f>
        <v>0</v>
      </c>
      <c r="BJ86" s="19" t="s">
        <v>80</v>
      </c>
      <c r="BK86" s="232">
        <f>ROUND(I86*H86,2)</f>
        <v>0</v>
      </c>
      <c r="BL86" s="19" t="s">
        <v>154</v>
      </c>
      <c r="BM86" s="231" t="s">
        <v>206</v>
      </c>
    </row>
    <row r="87" s="2" customFormat="1" ht="16.5" customHeight="1">
      <c r="A87" s="40"/>
      <c r="B87" s="41"/>
      <c r="C87" s="220" t="s">
        <v>72</v>
      </c>
      <c r="D87" s="220" t="s">
        <v>149</v>
      </c>
      <c r="E87" s="221" t="s">
        <v>1091</v>
      </c>
      <c r="F87" s="222" t="s">
        <v>1092</v>
      </c>
      <c r="G87" s="223" t="s">
        <v>829</v>
      </c>
      <c r="H87" s="224">
        <v>2</v>
      </c>
      <c r="I87" s="225"/>
      <c r="J87" s="226">
        <f>ROUND(I87*H87,2)</f>
        <v>0</v>
      </c>
      <c r="K87" s="222" t="s">
        <v>19</v>
      </c>
      <c r="L87" s="46"/>
      <c r="M87" s="227" t="s">
        <v>19</v>
      </c>
      <c r="N87" s="228" t="s">
        <v>43</v>
      </c>
      <c r="O87" s="86"/>
      <c r="P87" s="229">
        <f>O87*H87</f>
        <v>0</v>
      </c>
      <c r="Q87" s="229">
        <v>0</v>
      </c>
      <c r="R87" s="229">
        <f>Q87*H87</f>
        <v>0</v>
      </c>
      <c r="S87" s="229">
        <v>0</v>
      </c>
      <c r="T87" s="230">
        <f>S87*H87</f>
        <v>0</v>
      </c>
      <c r="U87" s="40"/>
      <c r="V87" s="40"/>
      <c r="W87" s="40"/>
      <c r="X87" s="40"/>
      <c r="Y87" s="40"/>
      <c r="Z87" s="40"/>
      <c r="AA87" s="40"/>
      <c r="AB87" s="40"/>
      <c r="AC87" s="40"/>
      <c r="AD87" s="40"/>
      <c r="AE87" s="40"/>
      <c r="AR87" s="231" t="s">
        <v>154</v>
      </c>
      <c r="AT87" s="231" t="s">
        <v>149</v>
      </c>
      <c r="AU87" s="231" t="s">
        <v>72</v>
      </c>
      <c r="AY87" s="19" t="s">
        <v>147</v>
      </c>
      <c r="BE87" s="232">
        <f>IF(N87="základní",J87,0)</f>
        <v>0</v>
      </c>
      <c r="BF87" s="232">
        <f>IF(N87="snížená",J87,0)</f>
        <v>0</v>
      </c>
      <c r="BG87" s="232">
        <f>IF(N87="zákl. přenesená",J87,0)</f>
        <v>0</v>
      </c>
      <c r="BH87" s="232">
        <f>IF(N87="sníž. přenesená",J87,0)</f>
        <v>0</v>
      </c>
      <c r="BI87" s="232">
        <f>IF(N87="nulová",J87,0)</f>
        <v>0</v>
      </c>
      <c r="BJ87" s="19" t="s">
        <v>80</v>
      </c>
      <c r="BK87" s="232">
        <f>ROUND(I87*H87,2)</f>
        <v>0</v>
      </c>
      <c r="BL87" s="19" t="s">
        <v>154</v>
      </c>
      <c r="BM87" s="231" t="s">
        <v>217</v>
      </c>
    </row>
    <row r="88" s="2" customFormat="1" ht="16.5" customHeight="1">
      <c r="A88" s="40"/>
      <c r="B88" s="41"/>
      <c r="C88" s="220" t="s">
        <v>72</v>
      </c>
      <c r="D88" s="220" t="s">
        <v>149</v>
      </c>
      <c r="E88" s="221" t="s">
        <v>1093</v>
      </c>
      <c r="F88" s="222" t="s">
        <v>1094</v>
      </c>
      <c r="G88" s="223" t="s">
        <v>829</v>
      </c>
      <c r="H88" s="224">
        <v>1</v>
      </c>
      <c r="I88" s="225"/>
      <c r="J88" s="226">
        <f>ROUND(I88*H88,2)</f>
        <v>0</v>
      </c>
      <c r="K88" s="222" t="s">
        <v>19</v>
      </c>
      <c r="L88" s="46"/>
      <c r="M88" s="227" t="s">
        <v>19</v>
      </c>
      <c r="N88" s="228" t="s">
        <v>43</v>
      </c>
      <c r="O88" s="86"/>
      <c r="P88" s="229">
        <f>O88*H88</f>
        <v>0</v>
      </c>
      <c r="Q88" s="229">
        <v>0</v>
      </c>
      <c r="R88" s="229">
        <f>Q88*H88</f>
        <v>0</v>
      </c>
      <c r="S88" s="229">
        <v>0</v>
      </c>
      <c r="T88" s="230">
        <f>S88*H88</f>
        <v>0</v>
      </c>
      <c r="U88" s="40"/>
      <c r="V88" s="40"/>
      <c r="W88" s="40"/>
      <c r="X88" s="40"/>
      <c r="Y88" s="40"/>
      <c r="Z88" s="40"/>
      <c r="AA88" s="40"/>
      <c r="AB88" s="40"/>
      <c r="AC88" s="40"/>
      <c r="AD88" s="40"/>
      <c r="AE88" s="40"/>
      <c r="AR88" s="231" t="s">
        <v>154</v>
      </c>
      <c r="AT88" s="231" t="s">
        <v>149</v>
      </c>
      <c r="AU88" s="231" t="s">
        <v>72</v>
      </c>
      <c r="AY88" s="19" t="s">
        <v>147</v>
      </c>
      <c r="BE88" s="232">
        <f>IF(N88="základní",J88,0)</f>
        <v>0</v>
      </c>
      <c r="BF88" s="232">
        <f>IF(N88="snížená",J88,0)</f>
        <v>0</v>
      </c>
      <c r="BG88" s="232">
        <f>IF(N88="zákl. přenesená",J88,0)</f>
        <v>0</v>
      </c>
      <c r="BH88" s="232">
        <f>IF(N88="sníž. přenesená",J88,0)</f>
        <v>0</v>
      </c>
      <c r="BI88" s="232">
        <f>IF(N88="nulová",J88,0)</f>
        <v>0</v>
      </c>
      <c r="BJ88" s="19" t="s">
        <v>80</v>
      </c>
      <c r="BK88" s="232">
        <f>ROUND(I88*H88,2)</f>
        <v>0</v>
      </c>
      <c r="BL88" s="19" t="s">
        <v>154</v>
      </c>
      <c r="BM88" s="231" t="s">
        <v>86</v>
      </c>
    </row>
    <row r="89" s="2" customFormat="1" ht="16.5" customHeight="1">
      <c r="A89" s="40"/>
      <c r="B89" s="41"/>
      <c r="C89" s="220" t="s">
        <v>72</v>
      </c>
      <c r="D89" s="220" t="s">
        <v>149</v>
      </c>
      <c r="E89" s="221" t="s">
        <v>1095</v>
      </c>
      <c r="F89" s="222" t="s">
        <v>1096</v>
      </c>
      <c r="G89" s="223" t="s">
        <v>829</v>
      </c>
      <c r="H89" s="224">
        <v>4</v>
      </c>
      <c r="I89" s="225"/>
      <c r="J89" s="226">
        <f>ROUND(I89*H89,2)</f>
        <v>0</v>
      </c>
      <c r="K89" s="222" t="s">
        <v>19</v>
      </c>
      <c r="L89" s="46"/>
      <c r="M89" s="227" t="s">
        <v>19</v>
      </c>
      <c r="N89" s="228" t="s">
        <v>43</v>
      </c>
      <c r="O89" s="86"/>
      <c r="P89" s="229">
        <f>O89*H89</f>
        <v>0</v>
      </c>
      <c r="Q89" s="229">
        <v>0</v>
      </c>
      <c r="R89" s="229">
        <f>Q89*H89</f>
        <v>0</v>
      </c>
      <c r="S89" s="229">
        <v>0</v>
      </c>
      <c r="T89" s="230">
        <f>S89*H89</f>
        <v>0</v>
      </c>
      <c r="U89" s="40"/>
      <c r="V89" s="40"/>
      <c r="W89" s="40"/>
      <c r="X89" s="40"/>
      <c r="Y89" s="40"/>
      <c r="Z89" s="40"/>
      <c r="AA89" s="40"/>
      <c r="AB89" s="40"/>
      <c r="AC89" s="40"/>
      <c r="AD89" s="40"/>
      <c r="AE89" s="40"/>
      <c r="AR89" s="231" t="s">
        <v>154</v>
      </c>
      <c r="AT89" s="231" t="s">
        <v>149</v>
      </c>
      <c r="AU89" s="231" t="s">
        <v>72</v>
      </c>
      <c r="AY89" s="19" t="s">
        <v>147</v>
      </c>
      <c r="BE89" s="232">
        <f>IF(N89="základní",J89,0)</f>
        <v>0</v>
      </c>
      <c r="BF89" s="232">
        <f>IF(N89="snížená",J89,0)</f>
        <v>0</v>
      </c>
      <c r="BG89" s="232">
        <f>IF(N89="zákl. přenesená",J89,0)</f>
        <v>0</v>
      </c>
      <c r="BH89" s="232">
        <f>IF(N89="sníž. přenesená",J89,0)</f>
        <v>0</v>
      </c>
      <c r="BI89" s="232">
        <f>IF(N89="nulová",J89,0)</f>
        <v>0</v>
      </c>
      <c r="BJ89" s="19" t="s">
        <v>80</v>
      </c>
      <c r="BK89" s="232">
        <f>ROUND(I89*H89,2)</f>
        <v>0</v>
      </c>
      <c r="BL89" s="19" t="s">
        <v>154</v>
      </c>
      <c r="BM89" s="231" t="s">
        <v>239</v>
      </c>
    </row>
    <row r="90" s="2" customFormat="1" ht="16.5" customHeight="1">
      <c r="A90" s="40"/>
      <c r="B90" s="41"/>
      <c r="C90" s="220" t="s">
        <v>72</v>
      </c>
      <c r="D90" s="220" t="s">
        <v>149</v>
      </c>
      <c r="E90" s="221" t="s">
        <v>1097</v>
      </c>
      <c r="F90" s="222" t="s">
        <v>1098</v>
      </c>
      <c r="G90" s="223" t="s">
        <v>829</v>
      </c>
      <c r="H90" s="224">
        <v>1</v>
      </c>
      <c r="I90" s="225"/>
      <c r="J90" s="226">
        <f>ROUND(I90*H90,2)</f>
        <v>0</v>
      </c>
      <c r="K90" s="222" t="s">
        <v>19</v>
      </c>
      <c r="L90" s="46"/>
      <c r="M90" s="227" t="s">
        <v>19</v>
      </c>
      <c r="N90" s="228" t="s">
        <v>43</v>
      </c>
      <c r="O90" s="86"/>
      <c r="P90" s="229">
        <f>O90*H90</f>
        <v>0</v>
      </c>
      <c r="Q90" s="229">
        <v>0</v>
      </c>
      <c r="R90" s="229">
        <f>Q90*H90</f>
        <v>0</v>
      </c>
      <c r="S90" s="229">
        <v>0</v>
      </c>
      <c r="T90" s="230">
        <f>S90*H90</f>
        <v>0</v>
      </c>
      <c r="U90" s="40"/>
      <c r="V90" s="40"/>
      <c r="W90" s="40"/>
      <c r="X90" s="40"/>
      <c r="Y90" s="40"/>
      <c r="Z90" s="40"/>
      <c r="AA90" s="40"/>
      <c r="AB90" s="40"/>
      <c r="AC90" s="40"/>
      <c r="AD90" s="40"/>
      <c r="AE90" s="40"/>
      <c r="AR90" s="231" t="s">
        <v>154</v>
      </c>
      <c r="AT90" s="231" t="s">
        <v>149</v>
      </c>
      <c r="AU90" s="231" t="s">
        <v>72</v>
      </c>
      <c r="AY90" s="19" t="s">
        <v>147</v>
      </c>
      <c r="BE90" s="232">
        <f>IF(N90="základní",J90,0)</f>
        <v>0</v>
      </c>
      <c r="BF90" s="232">
        <f>IF(N90="snížená",J90,0)</f>
        <v>0</v>
      </c>
      <c r="BG90" s="232">
        <f>IF(N90="zákl. přenesená",J90,0)</f>
        <v>0</v>
      </c>
      <c r="BH90" s="232">
        <f>IF(N90="sníž. přenesená",J90,0)</f>
        <v>0</v>
      </c>
      <c r="BI90" s="232">
        <f>IF(N90="nulová",J90,0)</f>
        <v>0</v>
      </c>
      <c r="BJ90" s="19" t="s">
        <v>80</v>
      </c>
      <c r="BK90" s="232">
        <f>ROUND(I90*H90,2)</f>
        <v>0</v>
      </c>
      <c r="BL90" s="19" t="s">
        <v>154</v>
      </c>
      <c r="BM90" s="231" t="s">
        <v>249</v>
      </c>
    </row>
    <row r="91" s="2" customFormat="1" ht="16.5" customHeight="1">
      <c r="A91" s="40"/>
      <c r="B91" s="41"/>
      <c r="C91" s="220" t="s">
        <v>72</v>
      </c>
      <c r="D91" s="220" t="s">
        <v>149</v>
      </c>
      <c r="E91" s="221" t="s">
        <v>1099</v>
      </c>
      <c r="F91" s="222" t="s">
        <v>1100</v>
      </c>
      <c r="G91" s="223" t="s">
        <v>829</v>
      </c>
      <c r="H91" s="224">
        <v>11</v>
      </c>
      <c r="I91" s="225"/>
      <c r="J91" s="226">
        <f>ROUND(I91*H91,2)</f>
        <v>0</v>
      </c>
      <c r="K91" s="222" t="s">
        <v>19</v>
      </c>
      <c r="L91" s="46"/>
      <c r="M91" s="227" t="s">
        <v>19</v>
      </c>
      <c r="N91" s="228" t="s">
        <v>43</v>
      </c>
      <c r="O91" s="86"/>
      <c r="P91" s="229">
        <f>O91*H91</f>
        <v>0</v>
      </c>
      <c r="Q91" s="229">
        <v>0</v>
      </c>
      <c r="R91" s="229">
        <f>Q91*H91</f>
        <v>0</v>
      </c>
      <c r="S91" s="229">
        <v>0</v>
      </c>
      <c r="T91" s="230">
        <f>S91*H91</f>
        <v>0</v>
      </c>
      <c r="U91" s="40"/>
      <c r="V91" s="40"/>
      <c r="W91" s="40"/>
      <c r="X91" s="40"/>
      <c r="Y91" s="40"/>
      <c r="Z91" s="40"/>
      <c r="AA91" s="40"/>
      <c r="AB91" s="40"/>
      <c r="AC91" s="40"/>
      <c r="AD91" s="40"/>
      <c r="AE91" s="40"/>
      <c r="AR91" s="231" t="s">
        <v>154</v>
      </c>
      <c r="AT91" s="231" t="s">
        <v>149</v>
      </c>
      <c r="AU91" s="231" t="s">
        <v>72</v>
      </c>
      <c r="AY91" s="19" t="s">
        <v>147</v>
      </c>
      <c r="BE91" s="232">
        <f>IF(N91="základní",J91,0)</f>
        <v>0</v>
      </c>
      <c r="BF91" s="232">
        <f>IF(N91="snížená",J91,0)</f>
        <v>0</v>
      </c>
      <c r="BG91" s="232">
        <f>IF(N91="zákl. přenesená",J91,0)</f>
        <v>0</v>
      </c>
      <c r="BH91" s="232">
        <f>IF(N91="sníž. přenesená",J91,0)</f>
        <v>0</v>
      </c>
      <c r="BI91" s="232">
        <f>IF(N91="nulová",J91,0)</f>
        <v>0</v>
      </c>
      <c r="BJ91" s="19" t="s">
        <v>80</v>
      </c>
      <c r="BK91" s="232">
        <f>ROUND(I91*H91,2)</f>
        <v>0</v>
      </c>
      <c r="BL91" s="19" t="s">
        <v>154</v>
      </c>
      <c r="BM91" s="231" t="s">
        <v>262</v>
      </c>
    </row>
    <row r="92" s="2" customFormat="1" ht="16.5" customHeight="1">
      <c r="A92" s="40"/>
      <c r="B92" s="41"/>
      <c r="C92" s="220" t="s">
        <v>72</v>
      </c>
      <c r="D92" s="220" t="s">
        <v>149</v>
      </c>
      <c r="E92" s="221" t="s">
        <v>1101</v>
      </c>
      <c r="F92" s="222" t="s">
        <v>1102</v>
      </c>
      <c r="G92" s="223" t="s">
        <v>892</v>
      </c>
      <c r="H92" s="224">
        <v>1</v>
      </c>
      <c r="I92" s="225"/>
      <c r="J92" s="226">
        <f>ROUND(I92*H92,2)</f>
        <v>0</v>
      </c>
      <c r="K92" s="222" t="s">
        <v>19</v>
      </c>
      <c r="L92" s="46"/>
      <c r="M92" s="227" t="s">
        <v>19</v>
      </c>
      <c r="N92" s="228" t="s">
        <v>43</v>
      </c>
      <c r="O92" s="86"/>
      <c r="P92" s="229">
        <f>O92*H92</f>
        <v>0</v>
      </c>
      <c r="Q92" s="229">
        <v>0</v>
      </c>
      <c r="R92" s="229">
        <f>Q92*H92</f>
        <v>0</v>
      </c>
      <c r="S92" s="229">
        <v>0</v>
      </c>
      <c r="T92" s="230">
        <f>S92*H92</f>
        <v>0</v>
      </c>
      <c r="U92" s="40"/>
      <c r="V92" s="40"/>
      <c r="W92" s="40"/>
      <c r="X92" s="40"/>
      <c r="Y92" s="40"/>
      <c r="Z92" s="40"/>
      <c r="AA92" s="40"/>
      <c r="AB92" s="40"/>
      <c r="AC92" s="40"/>
      <c r="AD92" s="40"/>
      <c r="AE92" s="40"/>
      <c r="AR92" s="231" t="s">
        <v>154</v>
      </c>
      <c r="AT92" s="231" t="s">
        <v>149</v>
      </c>
      <c r="AU92" s="231" t="s">
        <v>72</v>
      </c>
      <c r="AY92" s="19" t="s">
        <v>147</v>
      </c>
      <c r="BE92" s="232">
        <f>IF(N92="základní",J92,0)</f>
        <v>0</v>
      </c>
      <c r="BF92" s="232">
        <f>IF(N92="snížená",J92,0)</f>
        <v>0</v>
      </c>
      <c r="BG92" s="232">
        <f>IF(N92="zákl. přenesená",J92,0)</f>
        <v>0</v>
      </c>
      <c r="BH92" s="232">
        <f>IF(N92="sníž. přenesená",J92,0)</f>
        <v>0</v>
      </c>
      <c r="BI92" s="232">
        <f>IF(N92="nulová",J92,0)</f>
        <v>0</v>
      </c>
      <c r="BJ92" s="19" t="s">
        <v>80</v>
      </c>
      <c r="BK92" s="232">
        <f>ROUND(I92*H92,2)</f>
        <v>0</v>
      </c>
      <c r="BL92" s="19" t="s">
        <v>154</v>
      </c>
      <c r="BM92" s="231" t="s">
        <v>273</v>
      </c>
    </row>
    <row r="93" s="12" customFormat="1" ht="25.92" customHeight="1">
      <c r="A93" s="12"/>
      <c r="B93" s="204"/>
      <c r="C93" s="205"/>
      <c r="D93" s="206" t="s">
        <v>71</v>
      </c>
      <c r="E93" s="207" t="s">
        <v>825</v>
      </c>
      <c r="F93" s="207" t="s">
        <v>1103</v>
      </c>
      <c r="G93" s="205"/>
      <c r="H93" s="205"/>
      <c r="I93" s="208"/>
      <c r="J93" s="209">
        <f>BK93</f>
        <v>0</v>
      </c>
      <c r="K93" s="205"/>
      <c r="L93" s="210"/>
      <c r="M93" s="211"/>
      <c r="N93" s="212"/>
      <c r="O93" s="212"/>
      <c r="P93" s="213">
        <f>SUM(P94:P104)</f>
        <v>0</v>
      </c>
      <c r="Q93" s="212"/>
      <c r="R93" s="213">
        <f>SUM(R94:R104)</f>
        <v>0</v>
      </c>
      <c r="S93" s="212"/>
      <c r="T93" s="214">
        <f>SUM(T94:T104)</f>
        <v>0</v>
      </c>
      <c r="U93" s="12"/>
      <c r="V93" s="12"/>
      <c r="W93" s="12"/>
      <c r="X93" s="12"/>
      <c r="Y93" s="12"/>
      <c r="Z93" s="12"/>
      <c r="AA93" s="12"/>
      <c r="AB93" s="12"/>
      <c r="AC93" s="12"/>
      <c r="AD93" s="12"/>
      <c r="AE93" s="12"/>
      <c r="AR93" s="215" t="s">
        <v>80</v>
      </c>
      <c r="AT93" s="216" t="s">
        <v>71</v>
      </c>
      <c r="AU93" s="216" t="s">
        <v>72</v>
      </c>
      <c r="AY93" s="215" t="s">
        <v>147</v>
      </c>
      <c r="BK93" s="217">
        <f>SUM(BK94:BK104)</f>
        <v>0</v>
      </c>
    </row>
    <row r="94" s="2" customFormat="1" ht="16.5" customHeight="1">
      <c r="A94" s="40"/>
      <c r="B94" s="41"/>
      <c r="C94" s="220" t="s">
        <v>72</v>
      </c>
      <c r="D94" s="220" t="s">
        <v>149</v>
      </c>
      <c r="E94" s="221" t="s">
        <v>1104</v>
      </c>
      <c r="F94" s="222" t="s">
        <v>1105</v>
      </c>
      <c r="G94" s="223" t="s">
        <v>829</v>
      </c>
      <c r="H94" s="224">
        <v>1</v>
      </c>
      <c r="I94" s="225"/>
      <c r="J94" s="226">
        <f>ROUND(I94*H94,2)</f>
        <v>0</v>
      </c>
      <c r="K94" s="222" t="s">
        <v>19</v>
      </c>
      <c r="L94" s="46"/>
      <c r="M94" s="227" t="s">
        <v>19</v>
      </c>
      <c r="N94" s="228" t="s">
        <v>43</v>
      </c>
      <c r="O94" s="86"/>
      <c r="P94" s="229">
        <f>O94*H94</f>
        <v>0</v>
      </c>
      <c r="Q94" s="229">
        <v>0</v>
      </c>
      <c r="R94" s="229">
        <f>Q94*H94</f>
        <v>0</v>
      </c>
      <c r="S94" s="229">
        <v>0</v>
      </c>
      <c r="T94" s="230">
        <f>S94*H94</f>
        <v>0</v>
      </c>
      <c r="U94" s="40"/>
      <c r="V94" s="40"/>
      <c r="W94" s="40"/>
      <c r="X94" s="40"/>
      <c r="Y94" s="40"/>
      <c r="Z94" s="40"/>
      <c r="AA94" s="40"/>
      <c r="AB94" s="40"/>
      <c r="AC94" s="40"/>
      <c r="AD94" s="40"/>
      <c r="AE94" s="40"/>
      <c r="AR94" s="231" t="s">
        <v>154</v>
      </c>
      <c r="AT94" s="231" t="s">
        <v>149</v>
      </c>
      <c r="AU94" s="231" t="s">
        <v>80</v>
      </c>
      <c r="AY94" s="19" t="s">
        <v>147</v>
      </c>
      <c r="BE94" s="232">
        <f>IF(N94="základní",J94,0)</f>
        <v>0</v>
      </c>
      <c r="BF94" s="232">
        <f>IF(N94="snížená",J94,0)</f>
        <v>0</v>
      </c>
      <c r="BG94" s="232">
        <f>IF(N94="zákl. přenesená",J94,0)</f>
        <v>0</v>
      </c>
      <c r="BH94" s="232">
        <f>IF(N94="sníž. přenesená",J94,0)</f>
        <v>0</v>
      </c>
      <c r="BI94" s="232">
        <f>IF(N94="nulová",J94,0)</f>
        <v>0</v>
      </c>
      <c r="BJ94" s="19" t="s">
        <v>80</v>
      </c>
      <c r="BK94" s="232">
        <f>ROUND(I94*H94,2)</f>
        <v>0</v>
      </c>
      <c r="BL94" s="19" t="s">
        <v>154</v>
      </c>
      <c r="BM94" s="231" t="s">
        <v>91</v>
      </c>
    </row>
    <row r="95" s="2" customFormat="1">
      <c r="A95" s="40"/>
      <c r="B95" s="41"/>
      <c r="C95" s="42"/>
      <c r="D95" s="233" t="s">
        <v>345</v>
      </c>
      <c r="E95" s="42"/>
      <c r="F95" s="234" t="s">
        <v>1106</v>
      </c>
      <c r="G95" s="42"/>
      <c r="H95" s="42"/>
      <c r="I95" s="138"/>
      <c r="J95" s="42"/>
      <c r="K95" s="42"/>
      <c r="L95" s="46"/>
      <c r="M95" s="235"/>
      <c r="N95" s="236"/>
      <c r="O95" s="86"/>
      <c r="P95" s="86"/>
      <c r="Q95" s="86"/>
      <c r="R95" s="86"/>
      <c r="S95" s="86"/>
      <c r="T95" s="87"/>
      <c r="U95" s="40"/>
      <c r="V95" s="40"/>
      <c r="W95" s="40"/>
      <c r="X95" s="40"/>
      <c r="Y95" s="40"/>
      <c r="Z95" s="40"/>
      <c r="AA95" s="40"/>
      <c r="AB95" s="40"/>
      <c r="AC95" s="40"/>
      <c r="AD95" s="40"/>
      <c r="AE95" s="40"/>
      <c r="AT95" s="19" t="s">
        <v>345</v>
      </c>
      <c r="AU95" s="19" t="s">
        <v>80</v>
      </c>
    </row>
    <row r="96" s="2" customFormat="1" ht="16.5" customHeight="1">
      <c r="A96" s="40"/>
      <c r="B96" s="41"/>
      <c r="C96" s="220" t="s">
        <v>72</v>
      </c>
      <c r="D96" s="220" t="s">
        <v>149</v>
      </c>
      <c r="E96" s="221" t="s">
        <v>1107</v>
      </c>
      <c r="F96" s="222" t="s">
        <v>1108</v>
      </c>
      <c r="G96" s="223" t="s">
        <v>829</v>
      </c>
      <c r="H96" s="224">
        <v>1</v>
      </c>
      <c r="I96" s="225"/>
      <c r="J96" s="226">
        <f>ROUND(I96*H96,2)</f>
        <v>0</v>
      </c>
      <c r="K96" s="222" t="s">
        <v>19</v>
      </c>
      <c r="L96" s="46"/>
      <c r="M96" s="227" t="s">
        <v>19</v>
      </c>
      <c r="N96" s="228" t="s">
        <v>43</v>
      </c>
      <c r="O96" s="86"/>
      <c r="P96" s="229">
        <f>O96*H96</f>
        <v>0</v>
      </c>
      <c r="Q96" s="229">
        <v>0</v>
      </c>
      <c r="R96" s="229">
        <f>Q96*H96</f>
        <v>0</v>
      </c>
      <c r="S96" s="229">
        <v>0</v>
      </c>
      <c r="T96" s="230">
        <f>S96*H96</f>
        <v>0</v>
      </c>
      <c r="U96" s="40"/>
      <c r="V96" s="40"/>
      <c r="W96" s="40"/>
      <c r="X96" s="40"/>
      <c r="Y96" s="40"/>
      <c r="Z96" s="40"/>
      <c r="AA96" s="40"/>
      <c r="AB96" s="40"/>
      <c r="AC96" s="40"/>
      <c r="AD96" s="40"/>
      <c r="AE96" s="40"/>
      <c r="AR96" s="231" t="s">
        <v>154</v>
      </c>
      <c r="AT96" s="231" t="s">
        <v>149</v>
      </c>
      <c r="AU96" s="231" t="s">
        <v>80</v>
      </c>
      <c r="AY96" s="19" t="s">
        <v>147</v>
      </c>
      <c r="BE96" s="232">
        <f>IF(N96="základní",J96,0)</f>
        <v>0</v>
      </c>
      <c r="BF96" s="232">
        <f>IF(N96="snížená",J96,0)</f>
        <v>0</v>
      </c>
      <c r="BG96" s="232">
        <f>IF(N96="zákl. přenesená",J96,0)</f>
        <v>0</v>
      </c>
      <c r="BH96" s="232">
        <f>IF(N96="sníž. přenesená",J96,0)</f>
        <v>0</v>
      </c>
      <c r="BI96" s="232">
        <f>IF(N96="nulová",J96,0)</f>
        <v>0</v>
      </c>
      <c r="BJ96" s="19" t="s">
        <v>80</v>
      </c>
      <c r="BK96" s="232">
        <f>ROUND(I96*H96,2)</f>
        <v>0</v>
      </c>
      <c r="BL96" s="19" t="s">
        <v>154</v>
      </c>
      <c r="BM96" s="231" t="s">
        <v>97</v>
      </c>
    </row>
    <row r="97" s="2" customFormat="1">
      <c r="A97" s="40"/>
      <c r="B97" s="41"/>
      <c r="C97" s="42"/>
      <c r="D97" s="233" t="s">
        <v>345</v>
      </c>
      <c r="E97" s="42"/>
      <c r="F97" s="234" t="s">
        <v>1109</v>
      </c>
      <c r="G97" s="42"/>
      <c r="H97" s="42"/>
      <c r="I97" s="138"/>
      <c r="J97" s="42"/>
      <c r="K97" s="42"/>
      <c r="L97" s="46"/>
      <c r="M97" s="235"/>
      <c r="N97" s="236"/>
      <c r="O97" s="86"/>
      <c r="P97" s="86"/>
      <c r="Q97" s="86"/>
      <c r="R97" s="86"/>
      <c r="S97" s="86"/>
      <c r="T97" s="87"/>
      <c r="U97" s="40"/>
      <c r="V97" s="40"/>
      <c r="W97" s="40"/>
      <c r="X97" s="40"/>
      <c r="Y97" s="40"/>
      <c r="Z97" s="40"/>
      <c r="AA97" s="40"/>
      <c r="AB97" s="40"/>
      <c r="AC97" s="40"/>
      <c r="AD97" s="40"/>
      <c r="AE97" s="40"/>
      <c r="AT97" s="19" t="s">
        <v>345</v>
      </c>
      <c r="AU97" s="19" t="s">
        <v>80</v>
      </c>
    </row>
    <row r="98" s="2" customFormat="1" ht="16.5" customHeight="1">
      <c r="A98" s="40"/>
      <c r="B98" s="41"/>
      <c r="C98" s="220" t="s">
        <v>72</v>
      </c>
      <c r="D98" s="220" t="s">
        <v>149</v>
      </c>
      <c r="E98" s="221" t="s">
        <v>1110</v>
      </c>
      <c r="F98" s="222" t="s">
        <v>1111</v>
      </c>
      <c r="G98" s="223" t="s">
        <v>829</v>
      </c>
      <c r="H98" s="224">
        <v>1</v>
      </c>
      <c r="I98" s="225"/>
      <c r="J98" s="226">
        <f>ROUND(I98*H98,2)</f>
        <v>0</v>
      </c>
      <c r="K98" s="222" t="s">
        <v>19</v>
      </c>
      <c r="L98" s="46"/>
      <c r="M98" s="227" t="s">
        <v>19</v>
      </c>
      <c r="N98" s="228" t="s">
        <v>43</v>
      </c>
      <c r="O98" s="86"/>
      <c r="P98" s="229">
        <f>O98*H98</f>
        <v>0</v>
      </c>
      <c r="Q98" s="229">
        <v>0</v>
      </c>
      <c r="R98" s="229">
        <f>Q98*H98</f>
        <v>0</v>
      </c>
      <c r="S98" s="229">
        <v>0</v>
      </c>
      <c r="T98" s="230">
        <f>S98*H98</f>
        <v>0</v>
      </c>
      <c r="U98" s="40"/>
      <c r="V98" s="40"/>
      <c r="W98" s="40"/>
      <c r="X98" s="40"/>
      <c r="Y98" s="40"/>
      <c r="Z98" s="40"/>
      <c r="AA98" s="40"/>
      <c r="AB98" s="40"/>
      <c r="AC98" s="40"/>
      <c r="AD98" s="40"/>
      <c r="AE98" s="40"/>
      <c r="AR98" s="231" t="s">
        <v>154</v>
      </c>
      <c r="AT98" s="231" t="s">
        <v>149</v>
      </c>
      <c r="AU98" s="231" t="s">
        <v>80</v>
      </c>
      <c r="AY98" s="19" t="s">
        <v>147</v>
      </c>
      <c r="BE98" s="232">
        <f>IF(N98="základní",J98,0)</f>
        <v>0</v>
      </c>
      <c r="BF98" s="232">
        <f>IF(N98="snížená",J98,0)</f>
        <v>0</v>
      </c>
      <c r="BG98" s="232">
        <f>IF(N98="zákl. přenesená",J98,0)</f>
        <v>0</v>
      </c>
      <c r="BH98" s="232">
        <f>IF(N98="sníž. přenesená",J98,0)</f>
        <v>0</v>
      </c>
      <c r="BI98" s="232">
        <f>IF(N98="nulová",J98,0)</f>
        <v>0</v>
      </c>
      <c r="BJ98" s="19" t="s">
        <v>80</v>
      </c>
      <c r="BK98" s="232">
        <f>ROUND(I98*H98,2)</f>
        <v>0</v>
      </c>
      <c r="BL98" s="19" t="s">
        <v>154</v>
      </c>
      <c r="BM98" s="231" t="s">
        <v>303</v>
      </c>
    </row>
    <row r="99" s="2" customFormat="1">
      <c r="A99" s="40"/>
      <c r="B99" s="41"/>
      <c r="C99" s="42"/>
      <c r="D99" s="233" t="s">
        <v>345</v>
      </c>
      <c r="E99" s="42"/>
      <c r="F99" s="234" t="s">
        <v>1112</v>
      </c>
      <c r="G99" s="42"/>
      <c r="H99" s="42"/>
      <c r="I99" s="138"/>
      <c r="J99" s="42"/>
      <c r="K99" s="42"/>
      <c r="L99" s="46"/>
      <c r="M99" s="235"/>
      <c r="N99" s="236"/>
      <c r="O99" s="86"/>
      <c r="P99" s="86"/>
      <c r="Q99" s="86"/>
      <c r="R99" s="86"/>
      <c r="S99" s="86"/>
      <c r="T99" s="87"/>
      <c r="U99" s="40"/>
      <c r="V99" s="40"/>
      <c r="W99" s="40"/>
      <c r="X99" s="40"/>
      <c r="Y99" s="40"/>
      <c r="Z99" s="40"/>
      <c r="AA99" s="40"/>
      <c r="AB99" s="40"/>
      <c r="AC99" s="40"/>
      <c r="AD99" s="40"/>
      <c r="AE99" s="40"/>
      <c r="AT99" s="19" t="s">
        <v>345</v>
      </c>
      <c r="AU99" s="19" t="s">
        <v>80</v>
      </c>
    </row>
    <row r="100" s="2" customFormat="1" ht="16.5" customHeight="1">
      <c r="A100" s="40"/>
      <c r="B100" s="41"/>
      <c r="C100" s="220" t="s">
        <v>72</v>
      </c>
      <c r="D100" s="220" t="s">
        <v>149</v>
      </c>
      <c r="E100" s="221" t="s">
        <v>1113</v>
      </c>
      <c r="F100" s="222" t="s">
        <v>1114</v>
      </c>
      <c r="G100" s="223" t="s">
        <v>829</v>
      </c>
      <c r="H100" s="224">
        <v>6</v>
      </c>
      <c r="I100" s="225"/>
      <c r="J100" s="226">
        <f>ROUND(I100*H100,2)</f>
        <v>0</v>
      </c>
      <c r="K100" s="222" t="s">
        <v>19</v>
      </c>
      <c r="L100" s="46"/>
      <c r="M100" s="227" t="s">
        <v>19</v>
      </c>
      <c r="N100" s="228" t="s">
        <v>43</v>
      </c>
      <c r="O100" s="86"/>
      <c r="P100" s="229">
        <f>O100*H100</f>
        <v>0</v>
      </c>
      <c r="Q100" s="229">
        <v>0</v>
      </c>
      <c r="R100" s="229">
        <f>Q100*H100</f>
        <v>0</v>
      </c>
      <c r="S100" s="229">
        <v>0</v>
      </c>
      <c r="T100" s="230">
        <f>S100*H100</f>
        <v>0</v>
      </c>
      <c r="U100" s="40"/>
      <c r="V100" s="40"/>
      <c r="W100" s="40"/>
      <c r="X100" s="40"/>
      <c r="Y100" s="40"/>
      <c r="Z100" s="40"/>
      <c r="AA100" s="40"/>
      <c r="AB100" s="40"/>
      <c r="AC100" s="40"/>
      <c r="AD100" s="40"/>
      <c r="AE100" s="40"/>
      <c r="AR100" s="231" t="s">
        <v>154</v>
      </c>
      <c r="AT100" s="231" t="s">
        <v>149</v>
      </c>
      <c r="AU100" s="231" t="s">
        <v>80</v>
      </c>
      <c r="AY100" s="19" t="s">
        <v>147</v>
      </c>
      <c r="BE100" s="232">
        <f>IF(N100="základní",J100,0)</f>
        <v>0</v>
      </c>
      <c r="BF100" s="232">
        <f>IF(N100="snížená",J100,0)</f>
        <v>0</v>
      </c>
      <c r="BG100" s="232">
        <f>IF(N100="zákl. přenesená",J100,0)</f>
        <v>0</v>
      </c>
      <c r="BH100" s="232">
        <f>IF(N100="sníž. přenesená",J100,0)</f>
        <v>0</v>
      </c>
      <c r="BI100" s="232">
        <f>IF(N100="nulová",J100,0)</f>
        <v>0</v>
      </c>
      <c r="BJ100" s="19" t="s">
        <v>80</v>
      </c>
      <c r="BK100" s="232">
        <f>ROUND(I100*H100,2)</f>
        <v>0</v>
      </c>
      <c r="BL100" s="19" t="s">
        <v>154</v>
      </c>
      <c r="BM100" s="231" t="s">
        <v>313</v>
      </c>
    </row>
    <row r="101" s="2" customFormat="1">
      <c r="A101" s="40"/>
      <c r="B101" s="41"/>
      <c r="C101" s="42"/>
      <c r="D101" s="233" t="s">
        <v>345</v>
      </c>
      <c r="E101" s="42"/>
      <c r="F101" s="234" t="s">
        <v>1115</v>
      </c>
      <c r="G101" s="42"/>
      <c r="H101" s="42"/>
      <c r="I101" s="138"/>
      <c r="J101" s="42"/>
      <c r="K101" s="42"/>
      <c r="L101" s="46"/>
      <c r="M101" s="235"/>
      <c r="N101" s="236"/>
      <c r="O101" s="86"/>
      <c r="P101" s="86"/>
      <c r="Q101" s="86"/>
      <c r="R101" s="86"/>
      <c r="S101" s="86"/>
      <c r="T101" s="87"/>
      <c r="U101" s="40"/>
      <c r="V101" s="40"/>
      <c r="W101" s="40"/>
      <c r="X101" s="40"/>
      <c r="Y101" s="40"/>
      <c r="Z101" s="40"/>
      <c r="AA101" s="40"/>
      <c r="AB101" s="40"/>
      <c r="AC101" s="40"/>
      <c r="AD101" s="40"/>
      <c r="AE101" s="40"/>
      <c r="AT101" s="19" t="s">
        <v>345</v>
      </c>
      <c r="AU101" s="19" t="s">
        <v>80</v>
      </c>
    </row>
    <row r="102" s="2" customFormat="1" ht="16.5" customHeight="1">
      <c r="A102" s="40"/>
      <c r="B102" s="41"/>
      <c r="C102" s="220" t="s">
        <v>72</v>
      </c>
      <c r="D102" s="220" t="s">
        <v>149</v>
      </c>
      <c r="E102" s="221" t="s">
        <v>1116</v>
      </c>
      <c r="F102" s="222" t="s">
        <v>1117</v>
      </c>
      <c r="G102" s="223" t="s">
        <v>829</v>
      </c>
      <c r="H102" s="224">
        <v>4</v>
      </c>
      <c r="I102" s="225"/>
      <c r="J102" s="226">
        <f>ROUND(I102*H102,2)</f>
        <v>0</v>
      </c>
      <c r="K102" s="222" t="s">
        <v>19</v>
      </c>
      <c r="L102" s="46"/>
      <c r="M102" s="227" t="s">
        <v>19</v>
      </c>
      <c r="N102" s="228" t="s">
        <v>43</v>
      </c>
      <c r="O102" s="86"/>
      <c r="P102" s="229">
        <f>O102*H102</f>
        <v>0</v>
      </c>
      <c r="Q102" s="229">
        <v>0</v>
      </c>
      <c r="R102" s="229">
        <f>Q102*H102</f>
        <v>0</v>
      </c>
      <c r="S102" s="229">
        <v>0</v>
      </c>
      <c r="T102" s="230">
        <f>S102*H102</f>
        <v>0</v>
      </c>
      <c r="U102" s="40"/>
      <c r="V102" s="40"/>
      <c r="W102" s="40"/>
      <c r="X102" s="40"/>
      <c r="Y102" s="40"/>
      <c r="Z102" s="40"/>
      <c r="AA102" s="40"/>
      <c r="AB102" s="40"/>
      <c r="AC102" s="40"/>
      <c r="AD102" s="40"/>
      <c r="AE102" s="40"/>
      <c r="AR102" s="231" t="s">
        <v>154</v>
      </c>
      <c r="AT102" s="231" t="s">
        <v>149</v>
      </c>
      <c r="AU102" s="231" t="s">
        <v>80</v>
      </c>
      <c r="AY102" s="19" t="s">
        <v>147</v>
      </c>
      <c r="BE102" s="232">
        <f>IF(N102="základní",J102,0)</f>
        <v>0</v>
      </c>
      <c r="BF102" s="232">
        <f>IF(N102="snížená",J102,0)</f>
        <v>0</v>
      </c>
      <c r="BG102" s="232">
        <f>IF(N102="zákl. přenesená",J102,0)</f>
        <v>0</v>
      </c>
      <c r="BH102" s="232">
        <f>IF(N102="sníž. přenesená",J102,0)</f>
        <v>0</v>
      </c>
      <c r="BI102" s="232">
        <f>IF(N102="nulová",J102,0)</f>
        <v>0</v>
      </c>
      <c r="BJ102" s="19" t="s">
        <v>80</v>
      </c>
      <c r="BK102" s="232">
        <f>ROUND(I102*H102,2)</f>
        <v>0</v>
      </c>
      <c r="BL102" s="19" t="s">
        <v>154</v>
      </c>
      <c r="BM102" s="231" t="s">
        <v>322</v>
      </c>
    </row>
    <row r="103" s="2" customFormat="1">
      <c r="A103" s="40"/>
      <c r="B103" s="41"/>
      <c r="C103" s="42"/>
      <c r="D103" s="233" t="s">
        <v>345</v>
      </c>
      <c r="E103" s="42"/>
      <c r="F103" s="234" t="s">
        <v>1118</v>
      </c>
      <c r="G103" s="42"/>
      <c r="H103" s="42"/>
      <c r="I103" s="138"/>
      <c r="J103" s="42"/>
      <c r="K103" s="42"/>
      <c r="L103" s="46"/>
      <c r="M103" s="235"/>
      <c r="N103" s="236"/>
      <c r="O103" s="86"/>
      <c r="P103" s="86"/>
      <c r="Q103" s="86"/>
      <c r="R103" s="86"/>
      <c r="S103" s="86"/>
      <c r="T103" s="87"/>
      <c r="U103" s="40"/>
      <c r="V103" s="40"/>
      <c r="W103" s="40"/>
      <c r="X103" s="40"/>
      <c r="Y103" s="40"/>
      <c r="Z103" s="40"/>
      <c r="AA103" s="40"/>
      <c r="AB103" s="40"/>
      <c r="AC103" s="40"/>
      <c r="AD103" s="40"/>
      <c r="AE103" s="40"/>
      <c r="AT103" s="19" t="s">
        <v>345</v>
      </c>
      <c r="AU103" s="19" t="s">
        <v>80</v>
      </c>
    </row>
    <row r="104" s="2" customFormat="1" ht="16.5" customHeight="1">
      <c r="A104" s="40"/>
      <c r="B104" s="41"/>
      <c r="C104" s="220" t="s">
        <v>72</v>
      </c>
      <c r="D104" s="220" t="s">
        <v>149</v>
      </c>
      <c r="E104" s="221" t="s">
        <v>1119</v>
      </c>
      <c r="F104" s="222" t="s">
        <v>1120</v>
      </c>
      <c r="G104" s="223" t="s">
        <v>892</v>
      </c>
      <c r="H104" s="224">
        <v>1</v>
      </c>
      <c r="I104" s="225"/>
      <c r="J104" s="226">
        <f>ROUND(I104*H104,2)</f>
        <v>0</v>
      </c>
      <c r="K104" s="222" t="s">
        <v>19</v>
      </c>
      <c r="L104" s="46"/>
      <c r="M104" s="227" t="s">
        <v>19</v>
      </c>
      <c r="N104" s="228" t="s">
        <v>43</v>
      </c>
      <c r="O104" s="86"/>
      <c r="P104" s="229">
        <f>O104*H104</f>
        <v>0</v>
      </c>
      <c r="Q104" s="229">
        <v>0</v>
      </c>
      <c r="R104" s="229">
        <f>Q104*H104</f>
        <v>0</v>
      </c>
      <c r="S104" s="229">
        <v>0</v>
      </c>
      <c r="T104" s="230">
        <f>S104*H104</f>
        <v>0</v>
      </c>
      <c r="U104" s="40"/>
      <c r="V104" s="40"/>
      <c r="W104" s="40"/>
      <c r="X104" s="40"/>
      <c r="Y104" s="40"/>
      <c r="Z104" s="40"/>
      <c r="AA104" s="40"/>
      <c r="AB104" s="40"/>
      <c r="AC104" s="40"/>
      <c r="AD104" s="40"/>
      <c r="AE104" s="40"/>
      <c r="AR104" s="231" t="s">
        <v>154</v>
      </c>
      <c r="AT104" s="231" t="s">
        <v>149</v>
      </c>
      <c r="AU104" s="231" t="s">
        <v>80</v>
      </c>
      <c r="AY104" s="19" t="s">
        <v>147</v>
      </c>
      <c r="BE104" s="232">
        <f>IF(N104="základní",J104,0)</f>
        <v>0</v>
      </c>
      <c r="BF104" s="232">
        <f>IF(N104="snížená",J104,0)</f>
        <v>0</v>
      </c>
      <c r="BG104" s="232">
        <f>IF(N104="zákl. přenesená",J104,0)</f>
        <v>0</v>
      </c>
      <c r="BH104" s="232">
        <f>IF(N104="sníž. přenesená",J104,0)</f>
        <v>0</v>
      </c>
      <c r="BI104" s="232">
        <f>IF(N104="nulová",J104,0)</f>
        <v>0</v>
      </c>
      <c r="BJ104" s="19" t="s">
        <v>80</v>
      </c>
      <c r="BK104" s="232">
        <f>ROUND(I104*H104,2)</f>
        <v>0</v>
      </c>
      <c r="BL104" s="19" t="s">
        <v>154</v>
      </c>
      <c r="BM104" s="231" t="s">
        <v>329</v>
      </c>
    </row>
    <row r="105" s="12" customFormat="1" ht="25.92" customHeight="1">
      <c r="A105" s="12"/>
      <c r="B105" s="204"/>
      <c r="C105" s="205"/>
      <c r="D105" s="206" t="s">
        <v>71</v>
      </c>
      <c r="E105" s="207" t="s">
        <v>848</v>
      </c>
      <c r="F105" s="207" t="s">
        <v>1121</v>
      </c>
      <c r="G105" s="205"/>
      <c r="H105" s="205"/>
      <c r="I105" s="208"/>
      <c r="J105" s="209">
        <f>BK105</f>
        <v>0</v>
      </c>
      <c r="K105" s="205"/>
      <c r="L105" s="210"/>
      <c r="M105" s="211"/>
      <c r="N105" s="212"/>
      <c r="O105" s="212"/>
      <c r="P105" s="213">
        <f>SUM(P106:P113)</f>
        <v>0</v>
      </c>
      <c r="Q105" s="212"/>
      <c r="R105" s="213">
        <f>SUM(R106:R113)</f>
        <v>0</v>
      </c>
      <c r="S105" s="212"/>
      <c r="T105" s="214">
        <f>SUM(T106:T113)</f>
        <v>0</v>
      </c>
      <c r="U105" s="12"/>
      <c r="V105" s="12"/>
      <c r="W105" s="12"/>
      <c r="X105" s="12"/>
      <c r="Y105" s="12"/>
      <c r="Z105" s="12"/>
      <c r="AA105" s="12"/>
      <c r="AB105" s="12"/>
      <c r="AC105" s="12"/>
      <c r="AD105" s="12"/>
      <c r="AE105" s="12"/>
      <c r="AR105" s="215" t="s">
        <v>80</v>
      </c>
      <c r="AT105" s="216" t="s">
        <v>71</v>
      </c>
      <c r="AU105" s="216" t="s">
        <v>72</v>
      </c>
      <c r="AY105" s="215" t="s">
        <v>147</v>
      </c>
      <c r="BK105" s="217">
        <f>SUM(BK106:BK113)</f>
        <v>0</v>
      </c>
    </row>
    <row r="106" s="2" customFormat="1" ht="16.5" customHeight="1">
      <c r="A106" s="40"/>
      <c r="B106" s="41"/>
      <c r="C106" s="220" t="s">
        <v>72</v>
      </c>
      <c r="D106" s="220" t="s">
        <v>149</v>
      </c>
      <c r="E106" s="221" t="s">
        <v>1122</v>
      </c>
      <c r="F106" s="222" t="s">
        <v>1123</v>
      </c>
      <c r="G106" s="223" t="s">
        <v>829</v>
      </c>
      <c r="H106" s="224">
        <v>14</v>
      </c>
      <c r="I106" s="225"/>
      <c r="J106" s="226">
        <f>ROUND(I106*H106,2)</f>
        <v>0</v>
      </c>
      <c r="K106" s="222" t="s">
        <v>19</v>
      </c>
      <c r="L106" s="46"/>
      <c r="M106" s="227" t="s">
        <v>19</v>
      </c>
      <c r="N106" s="228" t="s">
        <v>43</v>
      </c>
      <c r="O106" s="86"/>
      <c r="P106" s="229">
        <f>O106*H106</f>
        <v>0</v>
      </c>
      <c r="Q106" s="229">
        <v>0</v>
      </c>
      <c r="R106" s="229">
        <f>Q106*H106</f>
        <v>0</v>
      </c>
      <c r="S106" s="229">
        <v>0</v>
      </c>
      <c r="T106" s="230">
        <f>S106*H106</f>
        <v>0</v>
      </c>
      <c r="U106" s="40"/>
      <c r="V106" s="40"/>
      <c r="W106" s="40"/>
      <c r="X106" s="40"/>
      <c r="Y106" s="40"/>
      <c r="Z106" s="40"/>
      <c r="AA106" s="40"/>
      <c r="AB106" s="40"/>
      <c r="AC106" s="40"/>
      <c r="AD106" s="40"/>
      <c r="AE106" s="40"/>
      <c r="AR106" s="231" t="s">
        <v>154</v>
      </c>
      <c r="AT106" s="231" t="s">
        <v>149</v>
      </c>
      <c r="AU106" s="231" t="s">
        <v>80</v>
      </c>
      <c r="AY106" s="19" t="s">
        <v>147</v>
      </c>
      <c r="BE106" s="232">
        <f>IF(N106="základní",J106,0)</f>
        <v>0</v>
      </c>
      <c r="BF106" s="232">
        <f>IF(N106="snížená",J106,0)</f>
        <v>0</v>
      </c>
      <c r="BG106" s="232">
        <f>IF(N106="zákl. přenesená",J106,0)</f>
        <v>0</v>
      </c>
      <c r="BH106" s="232">
        <f>IF(N106="sníž. přenesená",J106,0)</f>
        <v>0</v>
      </c>
      <c r="BI106" s="232">
        <f>IF(N106="nulová",J106,0)</f>
        <v>0</v>
      </c>
      <c r="BJ106" s="19" t="s">
        <v>80</v>
      </c>
      <c r="BK106" s="232">
        <f>ROUND(I106*H106,2)</f>
        <v>0</v>
      </c>
      <c r="BL106" s="19" t="s">
        <v>154</v>
      </c>
      <c r="BM106" s="231" t="s">
        <v>337</v>
      </c>
    </row>
    <row r="107" s="2" customFormat="1">
      <c r="A107" s="40"/>
      <c r="B107" s="41"/>
      <c r="C107" s="42"/>
      <c r="D107" s="233" t="s">
        <v>345</v>
      </c>
      <c r="E107" s="42"/>
      <c r="F107" s="234" t="s">
        <v>1124</v>
      </c>
      <c r="G107" s="42"/>
      <c r="H107" s="42"/>
      <c r="I107" s="138"/>
      <c r="J107" s="42"/>
      <c r="K107" s="42"/>
      <c r="L107" s="46"/>
      <c r="M107" s="235"/>
      <c r="N107" s="236"/>
      <c r="O107" s="86"/>
      <c r="P107" s="86"/>
      <c r="Q107" s="86"/>
      <c r="R107" s="86"/>
      <c r="S107" s="86"/>
      <c r="T107" s="87"/>
      <c r="U107" s="40"/>
      <c r="V107" s="40"/>
      <c r="W107" s="40"/>
      <c r="X107" s="40"/>
      <c r="Y107" s="40"/>
      <c r="Z107" s="40"/>
      <c r="AA107" s="40"/>
      <c r="AB107" s="40"/>
      <c r="AC107" s="40"/>
      <c r="AD107" s="40"/>
      <c r="AE107" s="40"/>
      <c r="AT107" s="19" t="s">
        <v>345</v>
      </c>
      <c r="AU107" s="19" t="s">
        <v>80</v>
      </c>
    </row>
    <row r="108" s="2" customFormat="1" ht="16.5" customHeight="1">
      <c r="A108" s="40"/>
      <c r="B108" s="41"/>
      <c r="C108" s="220" t="s">
        <v>72</v>
      </c>
      <c r="D108" s="220" t="s">
        <v>149</v>
      </c>
      <c r="E108" s="221" t="s">
        <v>1125</v>
      </c>
      <c r="F108" s="222" t="s">
        <v>1126</v>
      </c>
      <c r="G108" s="223" t="s">
        <v>829</v>
      </c>
      <c r="H108" s="224">
        <v>2</v>
      </c>
      <c r="I108" s="225"/>
      <c r="J108" s="226">
        <f>ROUND(I108*H108,2)</f>
        <v>0</v>
      </c>
      <c r="K108" s="222" t="s">
        <v>19</v>
      </c>
      <c r="L108" s="46"/>
      <c r="M108" s="227" t="s">
        <v>19</v>
      </c>
      <c r="N108" s="228" t="s">
        <v>43</v>
      </c>
      <c r="O108" s="86"/>
      <c r="P108" s="229">
        <f>O108*H108</f>
        <v>0</v>
      </c>
      <c r="Q108" s="229">
        <v>0</v>
      </c>
      <c r="R108" s="229">
        <f>Q108*H108</f>
        <v>0</v>
      </c>
      <c r="S108" s="229">
        <v>0</v>
      </c>
      <c r="T108" s="230">
        <f>S108*H108</f>
        <v>0</v>
      </c>
      <c r="U108" s="40"/>
      <c r="V108" s="40"/>
      <c r="W108" s="40"/>
      <c r="X108" s="40"/>
      <c r="Y108" s="40"/>
      <c r="Z108" s="40"/>
      <c r="AA108" s="40"/>
      <c r="AB108" s="40"/>
      <c r="AC108" s="40"/>
      <c r="AD108" s="40"/>
      <c r="AE108" s="40"/>
      <c r="AR108" s="231" t="s">
        <v>154</v>
      </c>
      <c r="AT108" s="231" t="s">
        <v>149</v>
      </c>
      <c r="AU108" s="231" t="s">
        <v>80</v>
      </c>
      <c r="AY108" s="19" t="s">
        <v>147</v>
      </c>
      <c r="BE108" s="232">
        <f>IF(N108="základní",J108,0)</f>
        <v>0</v>
      </c>
      <c r="BF108" s="232">
        <f>IF(N108="snížená",J108,0)</f>
        <v>0</v>
      </c>
      <c r="BG108" s="232">
        <f>IF(N108="zákl. přenesená",J108,0)</f>
        <v>0</v>
      </c>
      <c r="BH108" s="232">
        <f>IF(N108="sníž. přenesená",J108,0)</f>
        <v>0</v>
      </c>
      <c r="BI108" s="232">
        <f>IF(N108="nulová",J108,0)</f>
        <v>0</v>
      </c>
      <c r="BJ108" s="19" t="s">
        <v>80</v>
      </c>
      <c r="BK108" s="232">
        <f>ROUND(I108*H108,2)</f>
        <v>0</v>
      </c>
      <c r="BL108" s="19" t="s">
        <v>154</v>
      </c>
      <c r="BM108" s="231" t="s">
        <v>347</v>
      </c>
    </row>
    <row r="109" s="2" customFormat="1">
      <c r="A109" s="40"/>
      <c r="B109" s="41"/>
      <c r="C109" s="42"/>
      <c r="D109" s="233" t="s">
        <v>345</v>
      </c>
      <c r="E109" s="42"/>
      <c r="F109" s="234" t="s">
        <v>1127</v>
      </c>
      <c r="G109" s="42"/>
      <c r="H109" s="42"/>
      <c r="I109" s="138"/>
      <c r="J109" s="42"/>
      <c r="K109" s="42"/>
      <c r="L109" s="46"/>
      <c r="M109" s="235"/>
      <c r="N109" s="236"/>
      <c r="O109" s="86"/>
      <c r="P109" s="86"/>
      <c r="Q109" s="86"/>
      <c r="R109" s="86"/>
      <c r="S109" s="86"/>
      <c r="T109" s="87"/>
      <c r="U109" s="40"/>
      <c r="V109" s="40"/>
      <c r="W109" s="40"/>
      <c r="X109" s="40"/>
      <c r="Y109" s="40"/>
      <c r="Z109" s="40"/>
      <c r="AA109" s="40"/>
      <c r="AB109" s="40"/>
      <c r="AC109" s="40"/>
      <c r="AD109" s="40"/>
      <c r="AE109" s="40"/>
      <c r="AT109" s="19" t="s">
        <v>345</v>
      </c>
      <c r="AU109" s="19" t="s">
        <v>80</v>
      </c>
    </row>
    <row r="110" s="2" customFormat="1" ht="16.5" customHeight="1">
      <c r="A110" s="40"/>
      <c r="B110" s="41"/>
      <c r="C110" s="220" t="s">
        <v>72</v>
      </c>
      <c r="D110" s="220" t="s">
        <v>149</v>
      </c>
      <c r="E110" s="221" t="s">
        <v>1128</v>
      </c>
      <c r="F110" s="222" t="s">
        <v>1129</v>
      </c>
      <c r="G110" s="223" t="s">
        <v>829</v>
      </c>
      <c r="H110" s="224">
        <v>1</v>
      </c>
      <c r="I110" s="225"/>
      <c r="J110" s="226">
        <f>ROUND(I110*H110,2)</f>
        <v>0</v>
      </c>
      <c r="K110" s="222" t="s">
        <v>19</v>
      </c>
      <c r="L110" s="46"/>
      <c r="M110" s="227" t="s">
        <v>19</v>
      </c>
      <c r="N110" s="228" t="s">
        <v>43</v>
      </c>
      <c r="O110" s="86"/>
      <c r="P110" s="229">
        <f>O110*H110</f>
        <v>0</v>
      </c>
      <c r="Q110" s="229">
        <v>0</v>
      </c>
      <c r="R110" s="229">
        <f>Q110*H110</f>
        <v>0</v>
      </c>
      <c r="S110" s="229">
        <v>0</v>
      </c>
      <c r="T110" s="230">
        <f>S110*H110</f>
        <v>0</v>
      </c>
      <c r="U110" s="40"/>
      <c r="V110" s="40"/>
      <c r="W110" s="40"/>
      <c r="X110" s="40"/>
      <c r="Y110" s="40"/>
      <c r="Z110" s="40"/>
      <c r="AA110" s="40"/>
      <c r="AB110" s="40"/>
      <c r="AC110" s="40"/>
      <c r="AD110" s="40"/>
      <c r="AE110" s="40"/>
      <c r="AR110" s="231" t="s">
        <v>154</v>
      </c>
      <c r="AT110" s="231" t="s">
        <v>149</v>
      </c>
      <c r="AU110" s="231" t="s">
        <v>80</v>
      </c>
      <c r="AY110" s="19" t="s">
        <v>147</v>
      </c>
      <c r="BE110" s="232">
        <f>IF(N110="základní",J110,0)</f>
        <v>0</v>
      </c>
      <c r="BF110" s="232">
        <f>IF(N110="snížená",J110,0)</f>
        <v>0</v>
      </c>
      <c r="BG110" s="232">
        <f>IF(N110="zákl. přenesená",J110,0)</f>
        <v>0</v>
      </c>
      <c r="BH110" s="232">
        <f>IF(N110="sníž. přenesená",J110,0)</f>
        <v>0</v>
      </c>
      <c r="BI110" s="232">
        <f>IF(N110="nulová",J110,0)</f>
        <v>0</v>
      </c>
      <c r="BJ110" s="19" t="s">
        <v>80</v>
      </c>
      <c r="BK110" s="232">
        <f>ROUND(I110*H110,2)</f>
        <v>0</v>
      </c>
      <c r="BL110" s="19" t="s">
        <v>154</v>
      </c>
      <c r="BM110" s="231" t="s">
        <v>358</v>
      </c>
    </row>
    <row r="111" s="2" customFormat="1">
      <c r="A111" s="40"/>
      <c r="B111" s="41"/>
      <c r="C111" s="42"/>
      <c r="D111" s="233" t="s">
        <v>345</v>
      </c>
      <c r="E111" s="42"/>
      <c r="F111" s="234" t="s">
        <v>1130</v>
      </c>
      <c r="G111" s="42"/>
      <c r="H111" s="42"/>
      <c r="I111" s="138"/>
      <c r="J111" s="42"/>
      <c r="K111" s="42"/>
      <c r="L111" s="46"/>
      <c r="M111" s="235"/>
      <c r="N111" s="236"/>
      <c r="O111" s="86"/>
      <c r="P111" s="86"/>
      <c r="Q111" s="86"/>
      <c r="R111" s="86"/>
      <c r="S111" s="86"/>
      <c r="T111" s="87"/>
      <c r="U111" s="40"/>
      <c r="V111" s="40"/>
      <c r="W111" s="40"/>
      <c r="X111" s="40"/>
      <c r="Y111" s="40"/>
      <c r="Z111" s="40"/>
      <c r="AA111" s="40"/>
      <c r="AB111" s="40"/>
      <c r="AC111" s="40"/>
      <c r="AD111" s="40"/>
      <c r="AE111" s="40"/>
      <c r="AT111" s="19" t="s">
        <v>345</v>
      </c>
      <c r="AU111" s="19" t="s">
        <v>80</v>
      </c>
    </row>
    <row r="112" s="2" customFormat="1" ht="16.5" customHeight="1">
      <c r="A112" s="40"/>
      <c r="B112" s="41"/>
      <c r="C112" s="220" t="s">
        <v>72</v>
      </c>
      <c r="D112" s="220" t="s">
        <v>149</v>
      </c>
      <c r="E112" s="221" t="s">
        <v>1131</v>
      </c>
      <c r="F112" s="222" t="s">
        <v>1132</v>
      </c>
      <c r="G112" s="223" t="s">
        <v>829</v>
      </c>
      <c r="H112" s="224">
        <v>3</v>
      </c>
      <c r="I112" s="225"/>
      <c r="J112" s="226">
        <f>ROUND(I112*H112,2)</f>
        <v>0</v>
      </c>
      <c r="K112" s="222" t="s">
        <v>19</v>
      </c>
      <c r="L112" s="46"/>
      <c r="M112" s="227" t="s">
        <v>19</v>
      </c>
      <c r="N112" s="228" t="s">
        <v>43</v>
      </c>
      <c r="O112" s="86"/>
      <c r="P112" s="229">
        <f>O112*H112</f>
        <v>0</v>
      </c>
      <c r="Q112" s="229">
        <v>0</v>
      </c>
      <c r="R112" s="229">
        <f>Q112*H112</f>
        <v>0</v>
      </c>
      <c r="S112" s="229">
        <v>0</v>
      </c>
      <c r="T112" s="230">
        <f>S112*H112</f>
        <v>0</v>
      </c>
      <c r="U112" s="40"/>
      <c r="V112" s="40"/>
      <c r="W112" s="40"/>
      <c r="X112" s="40"/>
      <c r="Y112" s="40"/>
      <c r="Z112" s="40"/>
      <c r="AA112" s="40"/>
      <c r="AB112" s="40"/>
      <c r="AC112" s="40"/>
      <c r="AD112" s="40"/>
      <c r="AE112" s="40"/>
      <c r="AR112" s="231" t="s">
        <v>154</v>
      </c>
      <c r="AT112" s="231" t="s">
        <v>149</v>
      </c>
      <c r="AU112" s="231" t="s">
        <v>80</v>
      </c>
      <c r="AY112" s="19" t="s">
        <v>147</v>
      </c>
      <c r="BE112" s="232">
        <f>IF(N112="základní",J112,0)</f>
        <v>0</v>
      </c>
      <c r="BF112" s="232">
        <f>IF(N112="snížená",J112,0)</f>
        <v>0</v>
      </c>
      <c r="BG112" s="232">
        <f>IF(N112="zákl. přenesená",J112,0)</f>
        <v>0</v>
      </c>
      <c r="BH112" s="232">
        <f>IF(N112="sníž. přenesená",J112,0)</f>
        <v>0</v>
      </c>
      <c r="BI112" s="232">
        <f>IF(N112="nulová",J112,0)</f>
        <v>0</v>
      </c>
      <c r="BJ112" s="19" t="s">
        <v>80</v>
      </c>
      <c r="BK112" s="232">
        <f>ROUND(I112*H112,2)</f>
        <v>0</v>
      </c>
      <c r="BL112" s="19" t="s">
        <v>154</v>
      </c>
      <c r="BM112" s="231" t="s">
        <v>368</v>
      </c>
    </row>
    <row r="113" s="2" customFormat="1">
      <c r="A113" s="40"/>
      <c r="B113" s="41"/>
      <c r="C113" s="42"/>
      <c r="D113" s="233" t="s">
        <v>345</v>
      </c>
      <c r="E113" s="42"/>
      <c r="F113" s="234" t="s">
        <v>1133</v>
      </c>
      <c r="G113" s="42"/>
      <c r="H113" s="42"/>
      <c r="I113" s="138"/>
      <c r="J113" s="42"/>
      <c r="K113" s="42"/>
      <c r="L113" s="46"/>
      <c r="M113" s="235"/>
      <c r="N113" s="236"/>
      <c r="O113" s="86"/>
      <c r="P113" s="86"/>
      <c r="Q113" s="86"/>
      <c r="R113" s="86"/>
      <c r="S113" s="86"/>
      <c r="T113" s="87"/>
      <c r="U113" s="40"/>
      <c r="V113" s="40"/>
      <c r="W113" s="40"/>
      <c r="X113" s="40"/>
      <c r="Y113" s="40"/>
      <c r="Z113" s="40"/>
      <c r="AA113" s="40"/>
      <c r="AB113" s="40"/>
      <c r="AC113" s="40"/>
      <c r="AD113" s="40"/>
      <c r="AE113" s="40"/>
      <c r="AT113" s="19" t="s">
        <v>345</v>
      </c>
      <c r="AU113" s="19" t="s">
        <v>80</v>
      </c>
    </row>
    <row r="114" s="12" customFormat="1" ht="25.92" customHeight="1">
      <c r="A114" s="12"/>
      <c r="B114" s="204"/>
      <c r="C114" s="205"/>
      <c r="D114" s="206" t="s">
        <v>71</v>
      </c>
      <c r="E114" s="207" t="s">
        <v>864</v>
      </c>
      <c r="F114" s="207" t="s">
        <v>1134</v>
      </c>
      <c r="G114" s="205"/>
      <c r="H114" s="205"/>
      <c r="I114" s="208"/>
      <c r="J114" s="209">
        <f>BK114</f>
        <v>0</v>
      </c>
      <c r="K114" s="205"/>
      <c r="L114" s="210"/>
      <c r="M114" s="211"/>
      <c r="N114" s="212"/>
      <c r="O114" s="212"/>
      <c r="P114" s="213">
        <f>SUM(P115:P121)</f>
        <v>0</v>
      </c>
      <c r="Q114" s="212"/>
      <c r="R114" s="213">
        <f>SUM(R115:R121)</f>
        <v>0</v>
      </c>
      <c r="S114" s="212"/>
      <c r="T114" s="214">
        <f>SUM(T115:T121)</f>
        <v>0</v>
      </c>
      <c r="U114" s="12"/>
      <c r="V114" s="12"/>
      <c r="W114" s="12"/>
      <c r="X114" s="12"/>
      <c r="Y114" s="12"/>
      <c r="Z114" s="12"/>
      <c r="AA114" s="12"/>
      <c r="AB114" s="12"/>
      <c r="AC114" s="12"/>
      <c r="AD114" s="12"/>
      <c r="AE114" s="12"/>
      <c r="AR114" s="215" t="s">
        <v>80</v>
      </c>
      <c r="AT114" s="216" t="s">
        <v>71</v>
      </c>
      <c r="AU114" s="216" t="s">
        <v>72</v>
      </c>
      <c r="AY114" s="215" t="s">
        <v>147</v>
      </c>
      <c r="BK114" s="217">
        <f>SUM(BK115:BK121)</f>
        <v>0</v>
      </c>
    </row>
    <row r="115" s="2" customFormat="1" ht="16.5" customHeight="1">
      <c r="A115" s="40"/>
      <c r="B115" s="41"/>
      <c r="C115" s="220" t="s">
        <v>72</v>
      </c>
      <c r="D115" s="220" t="s">
        <v>149</v>
      </c>
      <c r="E115" s="221" t="s">
        <v>1135</v>
      </c>
      <c r="F115" s="222" t="s">
        <v>1136</v>
      </c>
      <c r="G115" s="223" t="s">
        <v>258</v>
      </c>
      <c r="H115" s="224">
        <v>180</v>
      </c>
      <c r="I115" s="225"/>
      <c r="J115" s="226">
        <f>ROUND(I115*H115,2)</f>
        <v>0</v>
      </c>
      <c r="K115" s="222" t="s">
        <v>19</v>
      </c>
      <c r="L115" s="46"/>
      <c r="M115" s="227" t="s">
        <v>19</v>
      </c>
      <c r="N115" s="228" t="s">
        <v>43</v>
      </c>
      <c r="O115" s="86"/>
      <c r="P115" s="229">
        <f>O115*H115</f>
        <v>0</v>
      </c>
      <c r="Q115" s="229">
        <v>0</v>
      </c>
      <c r="R115" s="229">
        <f>Q115*H115</f>
        <v>0</v>
      </c>
      <c r="S115" s="229">
        <v>0</v>
      </c>
      <c r="T115" s="230">
        <f>S115*H115</f>
        <v>0</v>
      </c>
      <c r="U115" s="40"/>
      <c r="V115" s="40"/>
      <c r="W115" s="40"/>
      <c r="X115" s="40"/>
      <c r="Y115" s="40"/>
      <c r="Z115" s="40"/>
      <c r="AA115" s="40"/>
      <c r="AB115" s="40"/>
      <c r="AC115" s="40"/>
      <c r="AD115" s="40"/>
      <c r="AE115" s="40"/>
      <c r="AR115" s="231" t="s">
        <v>154</v>
      </c>
      <c r="AT115" s="231" t="s">
        <v>149</v>
      </c>
      <c r="AU115" s="231" t="s">
        <v>80</v>
      </c>
      <c r="AY115" s="19" t="s">
        <v>147</v>
      </c>
      <c r="BE115" s="232">
        <f>IF(N115="základní",J115,0)</f>
        <v>0</v>
      </c>
      <c r="BF115" s="232">
        <f>IF(N115="snížená",J115,0)</f>
        <v>0</v>
      </c>
      <c r="BG115" s="232">
        <f>IF(N115="zákl. přenesená",J115,0)</f>
        <v>0</v>
      </c>
      <c r="BH115" s="232">
        <f>IF(N115="sníž. přenesená",J115,0)</f>
        <v>0</v>
      </c>
      <c r="BI115" s="232">
        <f>IF(N115="nulová",J115,0)</f>
        <v>0</v>
      </c>
      <c r="BJ115" s="19" t="s">
        <v>80</v>
      </c>
      <c r="BK115" s="232">
        <f>ROUND(I115*H115,2)</f>
        <v>0</v>
      </c>
      <c r="BL115" s="19" t="s">
        <v>154</v>
      </c>
      <c r="BM115" s="231" t="s">
        <v>384</v>
      </c>
    </row>
    <row r="116" s="2" customFormat="1" ht="16.5" customHeight="1">
      <c r="A116" s="40"/>
      <c r="B116" s="41"/>
      <c r="C116" s="220" t="s">
        <v>72</v>
      </c>
      <c r="D116" s="220" t="s">
        <v>149</v>
      </c>
      <c r="E116" s="221" t="s">
        <v>1137</v>
      </c>
      <c r="F116" s="222" t="s">
        <v>1138</v>
      </c>
      <c r="G116" s="223" t="s">
        <v>258</v>
      </c>
      <c r="H116" s="224">
        <v>60</v>
      </c>
      <c r="I116" s="225"/>
      <c r="J116" s="226">
        <f>ROUND(I116*H116,2)</f>
        <v>0</v>
      </c>
      <c r="K116" s="222" t="s">
        <v>19</v>
      </c>
      <c r="L116" s="46"/>
      <c r="M116" s="227" t="s">
        <v>19</v>
      </c>
      <c r="N116" s="228" t="s">
        <v>43</v>
      </c>
      <c r="O116" s="86"/>
      <c r="P116" s="229">
        <f>O116*H116</f>
        <v>0</v>
      </c>
      <c r="Q116" s="229">
        <v>0</v>
      </c>
      <c r="R116" s="229">
        <f>Q116*H116</f>
        <v>0</v>
      </c>
      <c r="S116" s="229">
        <v>0</v>
      </c>
      <c r="T116" s="230">
        <f>S116*H116</f>
        <v>0</v>
      </c>
      <c r="U116" s="40"/>
      <c r="V116" s="40"/>
      <c r="W116" s="40"/>
      <c r="X116" s="40"/>
      <c r="Y116" s="40"/>
      <c r="Z116" s="40"/>
      <c r="AA116" s="40"/>
      <c r="AB116" s="40"/>
      <c r="AC116" s="40"/>
      <c r="AD116" s="40"/>
      <c r="AE116" s="40"/>
      <c r="AR116" s="231" t="s">
        <v>154</v>
      </c>
      <c r="AT116" s="231" t="s">
        <v>149</v>
      </c>
      <c r="AU116" s="231" t="s">
        <v>80</v>
      </c>
      <c r="AY116" s="19" t="s">
        <v>147</v>
      </c>
      <c r="BE116" s="232">
        <f>IF(N116="základní",J116,0)</f>
        <v>0</v>
      </c>
      <c r="BF116" s="232">
        <f>IF(N116="snížená",J116,0)</f>
        <v>0</v>
      </c>
      <c r="BG116" s="232">
        <f>IF(N116="zákl. přenesená",J116,0)</f>
        <v>0</v>
      </c>
      <c r="BH116" s="232">
        <f>IF(N116="sníž. přenesená",J116,0)</f>
        <v>0</v>
      </c>
      <c r="BI116" s="232">
        <f>IF(N116="nulová",J116,0)</f>
        <v>0</v>
      </c>
      <c r="BJ116" s="19" t="s">
        <v>80</v>
      </c>
      <c r="BK116" s="232">
        <f>ROUND(I116*H116,2)</f>
        <v>0</v>
      </c>
      <c r="BL116" s="19" t="s">
        <v>154</v>
      </c>
      <c r="BM116" s="231" t="s">
        <v>396</v>
      </c>
    </row>
    <row r="117" s="2" customFormat="1" ht="16.5" customHeight="1">
      <c r="A117" s="40"/>
      <c r="B117" s="41"/>
      <c r="C117" s="220" t="s">
        <v>72</v>
      </c>
      <c r="D117" s="220" t="s">
        <v>149</v>
      </c>
      <c r="E117" s="221" t="s">
        <v>1139</v>
      </c>
      <c r="F117" s="222" t="s">
        <v>1140</v>
      </c>
      <c r="G117" s="223" t="s">
        <v>258</v>
      </c>
      <c r="H117" s="224">
        <v>20</v>
      </c>
      <c r="I117" s="225"/>
      <c r="J117" s="226">
        <f>ROUND(I117*H117,2)</f>
        <v>0</v>
      </c>
      <c r="K117" s="222" t="s">
        <v>19</v>
      </c>
      <c r="L117" s="46"/>
      <c r="M117" s="227" t="s">
        <v>19</v>
      </c>
      <c r="N117" s="228" t="s">
        <v>43</v>
      </c>
      <c r="O117" s="86"/>
      <c r="P117" s="229">
        <f>O117*H117</f>
        <v>0</v>
      </c>
      <c r="Q117" s="229">
        <v>0</v>
      </c>
      <c r="R117" s="229">
        <f>Q117*H117</f>
        <v>0</v>
      </c>
      <c r="S117" s="229">
        <v>0</v>
      </c>
      <c r="T117" s="230">
        <f>S117*H117</f>
        <v>0</v>
      </c>
      <c r="U117" s="40"/>
      <c r="V117" s="40"/>
      <c r="W117" s="40"/>
      <c r="X117" s="40"/>
      <c r="Y117" s="40"/>
      <c r="Z117" s="40"/>
      <c r="AA117" s="40"/>
      <c r="AB117" s="40"/>
      <c r="AC117" s="40"/>
      <c r="AD117" s="40"/>
      <c r="AE117" s="40"/>
      <c r="AR117" s="231" t="s">
        <v>154</v>
      </c>
      <c r="AT117" s="231" t="s">
        <v>149</v>
      </c>
      <c r="AU117" s="231" t="s">
        <v>80</v>
      </c>
      <c r="AY117" s="19" t="s">
        <v>147</v>
      </c>
      <c r="BE117" s="232">
        <f>IF(N117="základní",J117,0)</f>
        <v>0</v>
      </c>
      <c r="BF117" s="232">
        <f>IF(N117="snížená",J117,0)</f>
        <v>0</v>
      </c>
      <c r="BG117" s="232">
        <f>IF(N117="zákl. přenesená",J117,0)</f>
        <v>0</v>
      </c>
      <c r="BH117" s="232">
        <f>IF(N117="sníž. přenesená",J117,0)</f>
        <v>0</v>
      </c>
      <c r="BI117" s="232">
        <f>IF(N117="nulová",J117,0)</f>
        <v>0</v>
      </c>
      <c r="BJ117" s="19" t="s">
        <v>80</v>
      </c>
      <c r="BK117" s="232">
        <f>ROUND(I117*H117,2)</f>
        <v>0</v>
      </c>
      <c r="BL117" s="19" t="s">
        <v>154</v>
      </c>
      <c r="BM117" s="231" t="s">
        <v>404</v>
      </c>
    </row>
    <row r="118" s="2" customFormat="1" ht="16.5" customHeight="1">
      <c r="A118" s="40"/>
      <c r="B118" s="41"/>
      <c r="C118" s="220" t="s">
        <v>72</v>
      </c>
      <c r="D118" s="220" t="s">
        <v>149</v>
      </c>
      <c r="E118" s="221" t="s">
        <v>1141</v>
      </c>
      <c r="F118" s="222" t="s">
        <v>1142</v>
      </c>
      <c r="G118" s="223" t="s">
        <v>258</v>
      </c>
      <c r="H118" s="224">
        <v>15</v>
      </c>
      <c r="I118" s="225"/>
      <c r="J118" s="226">
        <f>ROUND(I118*H118,2)</f>
        <v>0</v>
      </c>
      <c r="K118" s="222" t="s">
        <v>19</v>
      </c>
      <c r="L118" s="46"/>
      <c r="M118" s="227" t="s">
        <v>19</v>
      </c>
      <c r="N118" s="228" t="s">
        <v>43</v>
      </c>
      <c r="O118" s="86"/>
      <c r="P118" s="229">
        <f>O118*H118</f>
        <v>0</v>
      </c>
      <c r="Q118" s="229">
        <v>0</v>
      </c>
      <c r="R118" s="229">
        <f>Q118*H118</f>
        <v>0</v>
      </c>
      <c r="S118" s="229">
        <v>0</v>
      </c>
      <c r="T118" s="230">
        <f>S118*H118</f>
        <v>0</v>
      </c>
      <c r="U118" s="40"/>
      <c r="V118" s="40"/>
      <c r="W118" s="40"/>
      <c r="X118" s="40"/>
      <c r="Y118" s="40"/>
      <c r="Z118" s="40"/>
      <c r="AA118" s="40"/>
      <c r="AB118" s="40"/>
      <c r="AC118" s="40"/>
      <c r="AD118" s="40"/>
      <c r="AE118" s="40"/>
      <c r="AR118" s="231" t="s">
        <v>154</v>
      </c>
      <c r="AT118" s="231" t="s">
        <v>149</v>
      </c>
      <c r="AU118" s="231" t="s">
        <v>80</v>
      </c>
      <c r="AY118" s="19" t="s">
        <v>147</v>
      </c>
      <c r="BE118" s="232">
        <f>IF(N118="základní",J118,0)</f>
        <v>0</v>
      </c>
      <c r="BF118" s="232">
        <f>IF(N118="snížená",J118,0)</f>
        <v>0</v>
      </c>
      <c r="BG118" s="232">
        <f>IF(N118="zákl. přenesená",J118,0)</f>
        <v>0</v>
      </c>
      <c r="BH118" s="232">
        <f>IF(N118="sníž. přenesená",J118,0)</f>
        <v>0</v>
      </c>
      <c r="BI118" s="232">
        <f>IF(N118="nulová",J118,0)</f>
        <v>0</v>
      </c>
      <c r="BJ118" s="19" t="s">
        <v>80</v>
      </c>
      <c r="BK118" s="232">
        <f>ROUND(I118*H118,2)</f>
        <v>0</v>
      </c>
      <c r="BL118" s="19" t="s">
        <v>154</v>
      </c>
      <c r="BM118" s="231" t="s">
        <v>413</v>
      </c>
    </row>
    <row r="119" s="2" customFormat="1" ht="16.5" customHeight="1">
      <c r="A119" s="40"/>
      <c r="B119" s="41"/>
      <c r="C119" s="220" t="s">
        <v>72</v>
      </c>
      <c r="D119" s="220" t="s">
        <v>149</v>
      </c>
      <c r="E119" s="221" t="s">
        <v>1143</v>
      </c>
      <c r="F119" s="222" t="s">
        <v>1144</v>
      </c>
      <c r="G119" s="223" t="s">
        <v>258</v>
      </c>
      <c r="H119" s="224">
        <v>30</v>
      </c>
      <c r="I119" s="225"/>
      <c r="J119" s="226">
        <f>ROUND(I119*H119,2)</f>
        <v>0</v>
      </c>
      <c r="K119" s="222" t="s">
        <v>19</v>
      </c>
      <c r="L119" s="46"/>
      <c r="M119" s="227" t="s">
        <v>19</v>
      </c>
      <c r="N119" s="228" t="s">
        <v>43</v>
      </c>
      <c r="O119" s="86"/>
      <c r="P119" s="229">
        <f>O119*H119</f>
        <v>0</v>
      </c>
      <c r="Q119" s="229">
        <v>0</v>
      </c>
      <c r="R119" s="229">
        <f>Q119*H119</f>
        <v>0</v>
      </c>
      <c r="S119" s="229">
        <v>0</v>
      </c>
      <c r="T119" s="230">
        <f>S119*H119</f>
        <v>0</v>
      </c>
      <c r="U119" s="40"/>
      <c r="V119" s="40"/>
      <c r="W119" s="40"/>
      <c r="X119" s="40"/>
      <c r="Y119" s="40"/>
      <c r="Z119" s="40"/>
      <c r="AA119" s="40"/>
      <c r="AB119" s="40"/>
      <c r="AC119" s="40"/>
      <c r="AD119" s="40"/>
      <c r="AE119" s="40"/>
      <c r="AR119" s="231" t="s">
        <v>154</v>
      </c>
      <c r="AT119" s="231" t="s">
        <v>149</v>
      </c>
      <c r="AU119" s="231" t="s">
        <v>80</v>
      </c>
      <c r="AY119" s="19" t="s">
        <v>147</v>
      </c>
      <c r="BE119" s="232">
        <f>IF(N119="základní",J119,0)</f>
        <v>0</v>
      </c>
      <c r="BF119" s="232">
        <f>IF(N119="snížená",J119,0)</f>
        <v>0</v>
      </c>
      <c r="BG119" s="232">
        <f>IF(N119="zákl. přenesená",J119,0)</f>
        <v>0</v>
      </c>
      <c r="BH119" s="232">
        <f>IF(N119="sníž. přenesená",J119,0)</f>
        <v>0</v>
      </c>
      <c r="BI119" s="232">
        <f>IF(N119="nulová",J119,0)</f>
        <v>0</v>
      </c>
      <c r="BJ119" s="19" t="s">
        <v>80</v>
      </c>
      <c r="BK119" s="232">
        <f>ROUND(I119*H119,2)</f>
        <v>0</v>
      </c>
      <c r="BL119" s="19" t="s">
        <v>154</v>
      </c>
      <c r="BM119" s="231" t="s">
        <v>421</v>
      </c>
    </row>
    <row r="120" s="2" customFormat="1" ht="16.5" customHeight="1">
      <c r="A120" s="40"/>
      <c r="B120" s="41"/>
      <c r="C120" s="220" t="s">
        <v>72</v>
      </c>
      <c r="D120" s="220" t="s">
        <v>149</v>
      </c>
      <c r="E120" s="221" t="s">
        <v>1145</v>
      </c>
      <c r="F120" s="222" t="s">
        <v>1146</v>
      </c>
      <c r="G120" s="223" t="s">
        <v>258</v>
      </c>
      <c r="H120" s="224">
        <v>50</v>
      </c>
      <c r="I120" s="225"/>
      <c r="J120" s="226">
        <f>ROUND(I120*H120,2)</f>
        <v>0</v>
      </c>
      <c r="K120" s="222" t="s">
        <v>19</v>
      </c>
      <c r="L120" s="46"/>
      <c r="M120" s="227" t="s">
        <v>19</v>
      </c>
      <c r="N120" s="228" t="s">
        <v>43</v>
      </c>
      <c r="O120" s="86"/>
      <c r="P120" s="229">
        <f>O120*H120</f>
        <v>0</v>
      </c>
      <c r="Q120" s="229">
        <v>0</v>
      </c>
      <c r="R120" s="229">
        <f>Q120*H120</f>
        <v>0</v>
      </c>
      <c r="S120" s="229">
        <v>0</v>
      </c>
      <c r="T120" s="230">
        <f>S120*H120</f>
        <v>0</v>
      </c>
      <c r="U120" s="40"/>
      <c r="V120" s="40"/>
      <c r="W120" s="40"/>
      <c r="X120" s="40"/>
      <c r="Y120" s="40"/>
      <c r="Z120" s="40"/>
      <c r="AA120" s="40"/>
      <c r="AB120" s="40"/>
      <c r="AC120" s="40"/>
      <c r="AD120" s="40"/>
      <c r="AE120" s="40"/>
      <c r="AR120" s="231" t="s">
        <v>154</v>
      </c>
      <c r="AT120" s="231" t="s">
        <v>149</v>
      </c>
      <c r="AU120" s="231" t="s">
        <v>80</v>
      </c>
      <c r="AY120" s="19" t="s">
        <v>147</v>
      </c>
      <c r="BE120" s="232">
        <f>IF(N120="základní",J120,0)</f>
        <v>0</v>
      </c>
      <c r="BF120" s="232">
        <f>IF(N120="snížená",J120,0)</f>
        <v>0</v>
      </c>
      <c r="BG120" s="232">
        <f>IF(N120="zákl. přenesená",J120,0)</f>
        <v>0</v>
      </c>
      <c r="BH120" s="232">
        <f>IF(N120="sníž. přenesená",J120,0)</f>
        <v>0</v>
      </c>
      <c r="BI120" s="232">
        <f>IF(N120="nulová",J120,0)</f>
        <v>0</v>
      </c>
      <c r="BJ120" s="19" t="s">
        <v>80</v>
      </c>
      <c r="BK120" s="232">
        <f>ROUND(I120*H120,2)</f>
        <v>0</v>
      </c>
      <c r="BL120" s="19" t="s">
        <v>154</v>
      </c>
      <c r="BM120" s="231" t="s">
        <v>430</v>
      </c>
    </row>
    <row r="121" s="2" customFormat="1" ht="16.5" customHeight="1">
      <c r="A121" s="40"/>
      <c r="B121" s="41"/>
      <c r="C121" s="220" t="s">
        <v>72</v>
      </c>
      <c r="D121" s="220" t="s">
        <v>149</v>
      </c>
      <c r="E121" s="221" t="s">
        <v>1147</v>
      </c>
      <c r="F121" s="222" t="s">
        <v>1148</v>
      </c>
      <c r="G121" s="223" t="s">
        <v>258</v>
      </c>
      <c r="H121" s="224">
        <v>6</v>
      </c>
      <c r="I121" s="225"/>
      <c r="J121" s="226">
        <f>ROUND(I121*H121,2)</f>
        <v>0</v>
      </c>
      <c r="K121" s="222" t="s">
        <v>19</v>
      </c>
      <c r="L121" s="46"/>
      <c r="M121" s="298" t="s">
        <v>19</v>
      </c>
      <c r="N121" s="299" t="s">
        <v>43</v>
      </c>
      <c r="O121" s="295"/>
      <c r="P121" s="300">
        <f>O121*H121</f>
        <v>0</v>
      </c>
      <c r="Q121" s="300">
        <v>0</v>
      </c>
      <c r="R121" s="300">
        <f>Q121*H121</f>
        <v>0</v>
      </c>
      <c r="S121" s="300">
        <v>0</v>
      </c>
      <c r="T121" s="301">
        <f>S121*H121</f>
        <v>0</v>
      </c>
      <c r="U121" s="40"/>
      <c r="V121" s="40"/>
      <c r="W121" s="40"/>
      <c r="X121" s="40"/>
      <c r="Y121" s="40"/>
      <c r="Z121" s="40"/>
      <c r="AA121" s="40"/>
      <c r="AB121" s="40"/>
      <c r="AC121" s="40"/>
      <c r="AD121" s="40"/>
      <c r="AE121" s="40"/>
      <c r="AR121" s="231" t="s">
        <v>154</v>
      </c>
      <c r="AT121" s="231" t="s">
        <v>149</v>
      </c>
      <c r="AU121" s="231" t="s">
        <v>80</v>
      </c>
      <c r="AY121" s="19" t="s">
        <v>147</v>
      </c>
      <c r="BE121" s="232">
        <f>IF(N121="základní",J121,0)</f>
        <v>0</v>
      </c>
      <c r="BF121" s="232">
        <f>IF(N121="snížená",J121,0)</f>
        <v>0</v>
      </c>
      <c r="BG121" s="232">
        <f>IF(N121="zákl. přenesená",J121,0)</f>
        <v>0</v>
      </c>
      <c r="BH121" s="232">
        <f>IF(N121="sníž. přenesená",J121,0)</f>
        <v>0</v>
      </c>
      <c r="BI121" s="232">
        <f>IF(N121="nulová",J121,0)</f>
        <v>0</v>
      </c>
      <c r="BJ121" s="19" t="s">
        <v>80</v>
      </c>
      <c r="BK121" s="232">
        <f>ROUND(I121*H121,2)</f>
        <v>0</v>
      </c>
      <c r="BL121" s="19" t="s">
        <v>154</v>
      </c>
      <c r="BM121" s="231" t="s">
        <v>440</v>
      </c>
    </row>
    <row r="122" s="2" customFormat="1" ht="6.96" customHeight="1">
      <c r="A122" s="40"/>
      <c r="B122" s="61"/>
      <c r="C122" s="62"/>
      <c r="D122" s="62"/>
      <c r="E122" s="62"/>
      <c r="F122" s="62"/>
      <c r="G122" s="62"/>
      <c r="H122" s="62"/>
      <c r="I122" s="168"/>
      <c r="J122" s="62"/>
      <c r="K122" s="62"/>
      <c r="L122" s="46"/>
      <c r="M122" s="40"/>
      <c r="O122" s="40"/>
      <c r="P122" s="40"/>
      <c r="Q122" s="40"/>
      <c r="R122" s="40"/>
      <c r="S122" s="40"/>
      <c r="T122" s="40"/>
      <c r="U122" s="40"/>
      <c r="V122" s="40"/>
      <c r="W122" s="40"/>
      <c r="X122" s="40"/>
      <c r="Y122" s="40"/>
      <c r="Z122" s="40"/>
      <c r="AA122" s="40"/>
      <c r="AB122" s="40"/>
      <c r="AC122" s="40"/>
      <c r="AD122" s="40"/>
      <c r="AE122" s="40"/>
    </row>
  </sheetData>
  <sheetProtection sheet="1" autoFilter="0" formatColumns="0" formatRows="0" objects="1" scenarios="1" spinCount="100000" saltValue="13HURj6mvPK6LigFcoN2E43zza/kYGrBmgIKto/1zMt6BF17vOCzk2diGn/a3T1mG3xwMgQ2bBeOAy4g6PuhMw==" hashValue="ltr5Oj0rW0z1OEtZFDU7kmOgD4Al1FiCL85Upo/4WfZWWJJlawMGCiGEk2srq4FTfjlZG2NYE9GvqUN6PgnkvA==" algorithmName="SHA-512" password="CC35"/>
  <autoFilter ref="C81:K12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KREJCINTB\HP</dc:creator>
  <cp:lastModifiedBy>KREJCINTB\HP</cp:lastModifiedBy>
  <dcterms:created xsi:type="dcterms:W3CDTF">2020-05-21T20:03:21Z</dcterms:created>
  <dcterms:modified xsi:type="dcterms:W3CDTF">2020-05-21T20:03:36Z</dcterms:modified>
</cp:coreProperties>
</file>